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rey\School Financial Report\"/>
    </mc:Choice>
  </mc:AlternateContent>
  <bookViews>
    <workbookView xWindow="120" yWindow="195" windowWidth="12390" windowHeight="8775"/>
  </bookViews>
  <sheets>
    <sheet name="CES SCH REPORT" sheetId="4" r:id="rId1"/>
    <sheet name="OHS SCH REPORT" sheetId="18" r:id="rId2"/>
    <sheet name="SES SCH REPORT" sheetId="6" r:id="rId3"/>
    <sheet name="OAA SCH REPORT" sheetId="3" r:id="rId4"/>
    <sheet name="YMS SCH REPORT" sheetId="7" r:id="rId5"/>
    <sheet name="NES SCH REPORT" sheetId="8" r:id="rId6"/>
    <sheet name="EES SCH REPORT" sheetId="9" r:id="rId7"/>
    <sheet name="SEM SCH REPORT" sheetId="10" r:id="rId8"/>
    <sheet name="OMS SCH REPORT" sheetId="12" r:id="rId9"/>
    <sheet name="OKEE INT HALFWAY HOUSE" sheetId="13" r:id="rId10"/>
    <sheet name="STUDSERV REPORT" sheetId="14" r:id="rId11"/>
    <sheet name="TANTIE" sheetId="15" r:id="rId12"/>
    <sheet name="CYPRESS" sheetId="19" r:id="rId13"/>
    <sheet name="VIRTUAL 7004" sheetId="21" r:id="rId14"/>
    <sheet name="VIRTUAL 7001" sheetId="23" r:id="rId15"/>
    <sheet name="SCH EXPEND" sheetId="1" r:id="rId16"/>
    <sheet name="Total CHECK" sheetId="22" r:id="rId17"/>
    <sheet name="Data Entry" sheetId="2" r:id="rId18"/>
  </sheets>
  <definedNames>
    <definedName name="_xlnm.Print_Area" localSheetId="0">'CES SCH REPORT'!$A$1:$H$47</definedName>
    <definedName name="_xlnm.Print_Area" localSheetId="12">CYPRESS!$A$1:$H$47</definedName>
    <definedName name="_xlnm.Print_Area" localSheetId="17">'Data Entry'!$A$1:$H$47</definedName>
    <definedName name="_xlnm.Print_Area" localSheetId="6">'EES SCH REPORT'!$A$1:$H$47</definedName>
    <definedName name="_xlnm.Print_Area" localSheetId="5">'NES SCH REPORT'!$A$1:$H$47</definedName>
    <definedName name="_xlnm.Print_Area" localSheetId="3">'OAA SCH REPORT'!$A$1:$H$47</definedName>
    <definedName name="_xlnm.Print_Area" localSheetId="1">'OHS SCH REPORT'!$A$1:$H$47</definedName>
    <definedName name="_xlnm.Print_Area" localSheetId="9">'OKEE INT HALFWAY HOUSE'!$A$1:$H$47</definedName>
    <definedName name="_xlnm.Print_Area" localSheetId="8">'OMS SCH REPORT'!$A$1:$H$47</definedName>
    <definedName name="_xlnm.Print_Area" localSheetId="15">'SCH EXPEND'!$A$1:$F$40</definedName>
    <definedName name="_xlnm.Print_Area" localSheetId="7">'SEM SCH REPORT'!$A$1:$H$47</definedName>
    <definedName name="_xlnm.Print_Area" localSheetId="2">'SES SCH REPORT'!$A$1:$H$47</definedName>
    <definedName name="_xlnm.Print_Area" localSheetId="10">'STUDSERV REPORT'!$A$1:$H$47</definedName>
    <definedName name="_xlnm.Print_Area" localSheetId="11">TANTIE!$A$1:$H$47</definedName>
    <definedName name="_xlnm.Print_Area" localSheetId="16">'Total CHECK'!$A$1:$F$47</definedName>
    <definedName name="_xlnm.Print_Area" localSheetId="14">'VIRTUAL 7001'!$A$1:$H$47</definedName>
    <definedName name="_xlnm.Print_Area" localSheetId="13">'VIRTUAL 7004'!$A$1:$H$47</definedName>
    <definedName name="_xlnm.Print_Area" localSheetId="4">'YMS SCH REPORT'!$A$1:$H$47</definedName>
  </definedNames>
  <calcPr calcId="162913" fullPrecision="0"/>
</workbook>
</file>

<file path=xl/calcChain.xml><?xml version="1.0" encoding="utf-8"?>
<calcChain xmlns="http://schemas.openxmlformats.org/spreadsheetml/2006/main">
  <c r="F30" i="22" l="1"/>
  <c r="F31" i="22"/>
  <c r="F32" i="22"/>
  <c r="F29" i="22"/>
  <c r="F24" i="22"/>
  <c r="F23" i="22"/>
  <c r="F22" i="22"/>
  <c r="F19" i="22"/>
  <c r="F20" i="22"/>
  <c r="F18" i="22"/>
  <c r="F21" i="22"/>
  <c r="F17" i="22"/>
  <c r="B9" i="22"/>
  <c r="B10" i="22"/>
  <c r="B11" i="22"/>
  <c r="B8" i="22"/>
  <c r="B12" i="22" s="1"/>
  <c r="C10" i="22" s="1"/>
  <c r="H26" i="23"/>
  <c r="B37" i="22"/>
  <c r="B38" i="22"/>
  <c r="B36" i="22"/>
  <c r="D36" i="23"/>
  <c r="D31" i="1"/>
  <c r="C31" i="1"/>
  <c r="B31" i="1"/>
  <c r="C30" i="1"/>
  <c r="B30" i="1"/>
  <c r="F39" i="22"/>
  <c r="F38" i="22"/>
  <c r="F37" i="22"/>
  <c r="F36" i="22"/>
  <c r="C10" i="9"/>
  <c r="C9" i="18"/>
  <c r="C8" i="18"/>
  <c r="B9" i="9"/>
  <c r="B9" i="8"/>
  <c r="B8" i="7"/>
  <c r="B9" i="6"/>
  <c r="B9" i="18"/>
  <c r="C8" i="22" l="1"/>
  <c r="C9" i="22"/>
  <c r="C12" i="22" l="1"/>
  <c r="D47" i="22" l="1"/>
  <c r="B9" i="4" l="1"/>
  <c r="G37" i="1" l="1"/>
  <c r="D47" i="23"/>
  <c r="D42" i="23"/>
  <c r="B40" i="23"/>
  <c r="D38" i="23"/>
  <c r="D37" i="23"/>
  <c r="D40" i="23"/>
  <c r="F33" i="23"/>
  <c r="D33" i="23"/>
  <c r="F32" i="23"/>
  <c r="D32" i="23"/>
  <c r="F31" i="23"/>
  <c r="D31" i="23"/>
  <c r="F30" i="23"/>
  <c r="D30" i="23"/>
  <c r="F29" i="23"/>
  <c r="D29" i="23"/>
  <c r="B26" i="23"/>
  <c r="F24" i="23"/>
  <c r="D24" i="23"/>
  <c r="F23" i="23"/>
  <c r="D23" i="23"/>
  <c r="F22" i="23"/>
  <c r="D22" i="23"/>
  <c r="F21" i="23"/>
  <c r="D21" i="23"/>
  <c r="F20" i="23"/>
  <c r="D20" i="23"/>
  <c r="F19" i="23"/>
  <c r="D19" i="23"/>
  <c r="F18" i="23"/>
  <c r="D18" i="23"/>
  <c r="F17" i="23"/>
  <c r="F26" i="23" s="1"/>
  <c r="D17" i="23"/>
  <c r="D26" i="23" s="1"/>
  <c r="G12" i="23"/>
  <c r="F12" i="23"/>
  <c r="E12" i="23"/>
  <c r="D12" i="23"/>
  <c r="B12" i="23"/>
  <c r="C9" i="23" s="1"/>
  <c r="G11" i="23"/>
  <c r="F11" i="23"/>
  <c r="E11" i="23"/>
  <c r="D11" i="23"/>
  <c r="G10" i="23"/>
  <c r="F10" i="23"/>
  <c r="E10" i="23"/>
  <c r="D10" i="23"/>
  <c r="G9" i="23"/>
  <c r="F9" i="23"/>
  <c r="E9" i="23"/>
  <c r="D9" i="23"/>
  <c r="G8" i="23"/>
  <c r="F8" i="23"/>
  <c r="E8" i="23"/>
  <c r="D8" i="23"/>
  <c r="A3" i="23"/>
  <c r="B47" i="22"/>
  <c r="B32" i="22"/>
  <c r="B31" i="22"/>
  <c r="B30" i="22"/>
  <c r="B29" i="22"/>
  <c r="B42" i="22"/>
  <c r="B24" i="22"/>
  <c r="B23" i="22"/>
  <c r="B22" i="22"/>
  <c r="B21" i="22"/>
  <c r="B20" i="22"/>
  <c r="B19" i="22"/>
  <c r="B18" i="22"/>
  <c r="B17" i="22"/>
  <c r="D40" i="22"/>
  <c r="D26" i="22"/>
  <c r="B26" i="22"/>
  <c r="D12" i="22"/>
  <c r="E11" i="22" s="1"/>
  <c r="B22" i="1"/>
  <c r="B8" i="12"/>
  <c r="B8" i="10"/>
  <c r="B8" i="9"/>
  <c r="B8" i="8"/>
  <c r="B8" i="3"/>
  <c r="B8" i="6"/>
  <c r="B8" i="18"/>
  <c r="G12" i="2"/>
  <c r="G11" i="2"/>
  <c r="G10" i="2"/>
  <c r="G9" i="2"/>
  <c r="G8" i="2"/>
  <c r="B8" i="4"/>
  <c r="B40" i="22" l="1"/>
  <c r="C10" i="23"/>
  <c r="C8" i="23"/>
  <c r="C12" i="23" s="1"/>
  <c r="E8" i="22"/>
  <c r="E10" i="22"/>
  <c r="E9" i="22"/>
  <c r="F26" i="22"/>
  <c r="D6" i="1"/>
  <c r="E12" i="22" l="1"/>
  <c r="E37" i="1"/>
  <c r="D17" i="4" l="1"/>
  <c r="D18" i="4"/>
  <c r="D47" i="21" l="1"/>
  <c r="B40" i="21"/>
  <c r="D36" i="21"/>
  <c r="F33" i="21"/>
  <c r="D33" i="21"/>
  <c r="F32" i="21"/>
  <c r="D32" i="21"/>
  <c r="F31" i="21"/>
  <c r="D31" i="21"/>
  <c r="F30" i="21"/>
  <c r="D30" i="21"/>
  <c r="F29" i="21"/>
  <c r="D29" i="21"/>
  <c r="H26" i="21"/>
  <c r="B26" i="21"/>
  <c r="F24" i="21"/>
  <c r="D24" i="21"/>
  <c r="F23" i="21"/>
  <c r="D23" i="21"/>
  <c r="F22" i="21"/>
  <c r="D22" i="21"/>
  <c r="F21" i="21"/>
  <c r="D21" i="21"/>
  <c r="F20" i="21"/>
  <c r="D20" i="21"/>
  <c r="F19" i="21"/>
  <c r="D19" i="21"/>
  <c r="F18" i="21"/>
  <c r="D18" i="21"/>
  <c r="F17" i="21"/>
  <c r="D17" i="21"/>
  <c r="B12" i="21"/>
  <c r="C10" i="21" s="1"/>
  <c r="F11" i="21"/>
  <c r="D11" i="21"/>
  <c r="F10" i="21"/>
  <c r="D10" i="21"/>
  <c r="F9" i="21"/>
  <c r="D9" i="21"/>
  <c r="F8" i="21"/>
  <c r="D8" i="21"/>
  <c r="A3" i="21"/>
  <c r="D26" i="21" l="1"/>
  <c r="F26" i="21"/>
  <c r="C8" i="21"/>
  <c r="C9" i="21"/>
  <c r="F32" i="4"/>
  <c r="D32" i="4"/>
  <c r="F31" i="4"/>
  <c r="D31" i="4"/>
  <c r="F30" i="4"/>
  <c r="D30" i="4"/>
  <c r="F29" i="4"/>
  <c r="D29" i="4"/>
  <c r="F24" i="4"/>
  <c r="F23" i="4"/>
  <c r="F22" i="4"/>
  <c r="F21" i="4"/>
  <c r="F20" i="4"/>
  <c r="F19" i="4"/>
  <c r="F18" i="4"/>
  <c r="F17" i="4"/>
  <c r="D24" i="4"/>
  <c r="D23" i="4"/>
  <c r="D22" i="4"/>
  <c r="D21" i="4"/>
  <c r="D20" i="4"/>
  <c r="D19" i="4"/>
  <c r="C12" i="21" l="1"/>
  <c r="D29" i="18" l="1"/>
  <c r="D47" i="13" l="1"/>
  <c r="D47" i="19"/>
  <c r="D47" i="15"/>
  <c r="D47" i="14"/>
  <c r="D47" i="12"/>
  <c r="D47" i="10"/>
  <c r="D47" i="9"/>
  <c r="D47" i="8"/>
  <c r="D47" i="7"/>
  <c r="D47" i="3"/>
  <c r="D47" i="6"/>
  <c r="D47" i="18"/>
  <c r="D47" i="4"/>
  <c r="D36" i="19"/>
  <c r="D36" i="15"/>
  <c r="D36" i="14"/>
  <c r="D36" i="13"/>
  <c r="D36" i="12"/>
  <c r="D36" i="10"/>
  <c r="D36" i="9"/>
  <c r="D36" i="8"/>
  <c r="D36" i="7"/>
  <c r="D36" i="3"/>
  <c r="D36" i="6"/>
  <c r="D36" i="18"/>
  <c r="D36" i="4"/>
  <c r="D29" i="19"/>
  <c r="F29" i="19"/>
  <c r="D30" i="19"/>
  <c r="F30" i="19"/>
  <c r="D31" i="19"/>
  <c r="F31" i="19"/>
  <c r="D32" i="19"/>
  <c r="F32" i="19"/>
  <c r="D33" i="19"/>
  <c r="F33" i="19"/>
  <c r="D29" i="15"/>
  <c r="F29" i="15"/>
  <c r="D30" i="15"/>
  <c r="F30" i="15"/>
  <c r="D31" i="15"/>
  <c r="F31" i="15"/>
  <c r="D32" i="15"/>
  <c r="F32" i="15"/>
  <c r="D33" i="15"/>
  <c r="F33" i="15"/>
  <c r="D29" i="14"/>
  <c r="F29" i="14"/>
  <c r="D30" i="14"/>
  <c r="F30" i="14"/>
  <c r="D31" i="14"/>
  <c r="F31" i="14"/>
  <c r="D32" i="14"/>
  <c r="F32" i="14"/>
  <c r="D33" i="14"/>
  <c r="F33" i="14"/>
  <c r="D29" i="13"/>
  <c r="F29" i="13"/>
  <c r="D30" i="13"/>
  <c r="F30" i="13"/>
  <c r="D31" i="13"/>
  <c r="F31" i="13"/>
  <c r="D32" i="13"/>
  <c r="F32" i="13"/>
  <c r="D33" i="13"/>
  <c r="F33" i="13"/>
  <c r="D29" i="12"/>
  <c r="F29" i="12"/>
  <c r="D30" i="12"/>
  <c r="F30" i="12"/>
  <c r="D31" i="12"/>
  <c r="F31" i="12"/>
  <c r="D32" i="12"/>
  <c r="F32" i="12"/>
  <c r="D33" i="12"/>
  <c r="F33" i="12"/>
  <c r="D29" i="10"/>
  <c r="F29" i="10"/>
  <c r="D30" i="10"/>
  <c r="F30" i="10"/>
  <c r="D31" i="10"/>
  <c r="F31" i="10"/>
  <c r="D32" i="10"/>
  <c r="F32" i="10"/>
  <c r="D33" i="10"/>
  <c r="F33" i="10"/>
  <c r="D29" i="9"/>
  <c r="F29" i="9"/>
  <c r="D30" i="9"/>
  <c r="F30" i="9"/>
  <c r="D31" i="9"/>
  <c r="F31" i="9"/>
  <c r="D32" i="9"/>
  <c r="F32" i="9"/>
  <c r="D33" i="9"/>
  <c r="F33" i="9"/>
  <c r="D29" i="8"/>
  <c r="F29" i="8"/>
  <c r="D30" i="8"/>
  <c r="F30" i="8"/>
  <c r="D31" i="8"/>
  <c r="F31" i="8"/>
  <c r="D32" i="8"/>
  <c r="F32" i="8"/>
  <c r="D33" i="8"/>
  <c r="F33" i="8"/>
  <c r="D29" i="7"/>
  <c r="F29" i="7"/>
  <c r="D30" i="7"/>
  <c r="F30" i="7"/>
  <c r="D31" i="7"/>
  <c r="F31" i="7"/>
  <c r="D32" i="7"/>
  <c r="F32" i="7"/>
  <c r="D33" i="7"/>
  <c r="F33" i="7"/>
  <c r="D29" i="3"/>
  <c r="F29" i="3"/>
  <c r="D30" i="3"/>
  <c r="F30" i="3"/>
  <c r="D31" i="3"/>
  <c r="F31" i="3"/>
  <c r="D32" i="3"/>
  <c r="F32" i="3"/>
  <c r="D33" i="3"/>
  <c r="F33" i="3"/>
  <c r="D29" i="6"/>
  <c r="F29" i="6"/>
  <c r="D30" i="6"/>
  <c r="F30" i="6"/>
  <c r="D31" i="6"/>
  <c r="F31" i="6"/>
  <c r="D32" i="6"/>
  <c r="F32" i="6"/>
  <c r="D33" i="6"/>
  <c r="F33" i="6"/>
  <c r="F29" i="18"/>
  <c r="D30" i="18"/>
  <c r="F30" i="18"/>
  <c r="D31" i="18"/>
  <c r="F31" i="18"/>
  <c r="D32" i="18"/>
  <c r="F32" i="18"/>
  <c r="D33" i="18"/>
  <c r="F33" i="18"/>
  <c r="D33" i="4"/>
  <c r="F33" i="4"/>
  <c r="D17" i="19"/>
  <c r="F17" i="19"/>
  <c r="D18" i="19"/>
  <c r="F18" i="19"/>
  <c r="D19" i="19"/>
  <c r="F19" i="19"/>
  <c r="D20" i="19"/>
  <c r="F20" i="19"/>
  <c r="D21" i="19"/>
  <c r="F21" i="19"/>
  <c r="D22" i="19"/>
  <c r="F22" i="19"/>
  <c r="D23" i="19"/>
  <c r="F23" i="19"/>
  <c r="D24" i="19"/>
  <c r="F24" i="19"/>
  <c r="D17" i="15"/>
  <c r="F17" i="15"/>
  <c r="D18" i="15"/>
  <c r="F18" i="15"/>
  <c r="D19" i="15"/>
  <c r="F19" i="15"/>
  <c r="D20" i="15"/>
  <c r="F20" i="15"/>
  <c r="D21" i="15"/>
  <c r="F21" i="15"/>
  <c r="D22" i="15"/>
  <c r="F22" i="15"/>
  <c r="D23" i="15"/>
  <c r="F23" i="15"/>
  <c r="D24" i="15"/>
  <c r="F24" i="15"/>
  <c r="D17" i="14"/>
  <c r="F17" i="14"/>
  <c r="D18" i="14"/>
  <c r="F18" i="14"/>
  <c r="D19" i="14"/>
  <c r="F19" i="14"/>
  <c r="D20" i="14"/>
  <c r="F20" i="14"/>
  <c r="D21" i="14"/>
  <c r="F21" i="14"/>
  <c r="D22" i="14"/>
  <c r="F22" i="14"/>
  <c r="D23" i="14"/>
  <c r="F23" i="14"/>
  <c r="D24" i="14"/>
  <c r="F24" i="14"/>
  <c r="D17" i="13"/>
  <c r="F17" i="13"/>
  <c r="D18" i="13"/>
  <c r="F18" i="13"/>
  <c r="D19" i="13"/>
  <c r="F19" i="13"/>
  <c r="D20" i="13"/>
  <c r="F20" i="13"/>
  <c r="D21" i="13"/>
  <c r="F21" i="13"/>
  <c r="D22" i="13"/>
  <c r="F22" i="13"/>
  <c r="D23" i="13"/>
  <c r="F23" i="13"/>
  <c r="D24" i="13"/>
  <c r="F24" i="13"/>
  <c r="D17" i="12"/>
  <c r="F17" i="12"/>
  <c r="D18" i="12"/>
  <c r="F18" i="12"/>
  <c r="D19" i="12"/>
  <c r="F19" i="12"/>
  <c r="D20" i="12"/>
  <c r="F20" i="12"/>
  <c r="D21" i="12"/>
  <c r="F21" i="12"/>
  <c r="D22" i="12"/>
  <c r="F22" i="12"/>
  <c r="D23" i="12"/>
  <c r="F23" i="12"/>
  <c r="D24" i="12"/>
  <c r="F24" i="12"/>
  <c r="D17" i="10"/>
  <c r="F17" i="10"/>
  <c r="D18" i="10"/>
  <c r="F18" i="10"/>
  <c r="D19" i="10"/>
  <c r="F19" i="10"/>
  <c r="D20" i="10"/>
  <c r="F20" i="10"/>
  <c r="D21" i="10"/>
  <c r="F21" i="10"/>
  <c r="D22" i="10"/>
  <c r="F22" i="10"/>
  <c r="D23" i="10"/>
  <c r="F23" i="10"/>
  <c r="D24" i="10"/>
  <c r="F24" i="10"/>
  <c r="D17" i="9"/>
  <c r="F17" i="9"/>
  <c r="D18" i="9"/>
  <c r="F18" i="9"/>
  <c r="D19" i="9"/>
  <c r="F19" i="9"/>
  <c r="D20" i="9"/>
  <c r="F20" i="9"/>
  <c r="D21" i="9"/>
  <c r="F21" i="9"/>
  <c r="D22" i="9"/>
  <c r="F22" i="9"/>
  <c r="D23" i="9"/>
  <c r="F23" i="9"/>
  <c r="D24" i="9"/>
  <c r="F24" i="9"/>
  <c r="D17" i="8"/>
  <c r="F17" i="8"/>
  <c r="D18" i="8"/>
  <c r="F18" i="8"/>
  <c r="D19" i="8"/>
  <c r="F19" i="8"/>
  <c r="D20" i="8"/>
  <c r="F20" i="8"/>
  <c r="D21" i="8"/>
  <c r="F21" i="8"/>
  <c r="D22" i="8"/>
  <c r="F22" i="8"/>
  <c r="D23" i="8"/>
  <c r="F23" i="8"/>
  <c r="D24" i="8"/>
  <c r="F24" i="8"/>
  <c r="D17" i="7"/>
  <c r="F17" i="7"/>
  <c r="D18" i="7"/>
  <c r="F18" i="7"/>
  <c r="D19" i="7"/>
  <c r="F19" i="7"/>
  <c r="D20" i="7"/>
  <c r="F20" i="7"/>
  <c r="D21" i="7"/>
  <c r="F21" i="7"/>
  <c r="D22" i="7"/>
  <c r="F22" i="7"/>
  <c r="D23" i="7"/>
  <c r="F23" i="7"/>
  <c r="D24" i="7"/>
  <c r="F24" i="7"/>
  <c r="D17" i="3"/>
  <c r="F17" i="3"/>
  <c r="D18" i="3"/>
  <c r="F18" i="3"/>
  <c r="D19" i="3"/>
  <c r="F19" i="3"/>
  <c r="D20" i="3"/>
  <c r="F20" i="3"/>
  <c r="D21" i="3"/>
  <c r="F21" i="3"/>
  <c r="D22" i="3"/>
  <c r="F22" i="3"/>
  <c r="D23" i="3"/>
  <c r="F23" i="3"/>
  <c r="D24" i="3"/>
  <c r="F24" i="3"/>
  <c r="D17" i="6"/>
  <c r="F17" i="6"/>
  <c r="D18" i="6"/>
  <c r="F18" i="6"/>
  <c r="D19" i="6"/>
  <c r="F19" i="6"/>
  <c r="D20" i="6"/>
  <c r="F20" i="6"/>
  <c r="D21" i="6"/>
  <c r="F21" i="6"/>
  <c r="D22" i="6"/>
  <c r="F22" i="6"/>
  <c r="D23" i="6"/>
  <c r="F23" i="6"/>
  <c r="D24" i="6"/>
  <c r="F24" i="6"/>
  <c r="D17" i="18"/>
  <c r="F17" i="18"/>
  <c r="D18" i="18"/>
  <c r="F18" i="18"/>
  <c r="D19" i="18"/>
  <c r="F19" i="18"/>
  <c r="D20" i="18"/>
  <c r="F20" i="18"/>
  <c r="D21" i="18"/>
  <c r="F21" i="18"/>
  <c r="D22" i="18"/>
  <c r="F22" i="18"/>
  <c r="D23" i="18"/>
  <c r="F23" i="18"/>
  <c r="D24" i="18"/>
  <c r="F24" i="18"/>
  <c r="A3" i="19"/>
  <c r="A3" i="15"/>
  <c r="A3" i="14"/>
  <c r="A3" i="13"/>
  <c r="A3" i="12"/>
  <c r="A3" i="10"/>
  <c r="A3" i="9"/>
  <c r="A3" i="8"/>
  <c r="A3" i="7"/>
  <c r="A3" i="3"/>
  <c r="A3" i="6"/>
  <c r="A3" i="18"/>
  <c r="A3" i="4"/>
  <c r="D8" i="19"/>
  <c r="F8" i="19"/>
  <c r="D9" i="19"/>
  <c r="F9" i="19"/>
  <c r="D10" i="19"/>
  <c r="F10" i="19"/>
  <c r="D11" i="19"/>
  <c r="F11" i="19"/>
  <c r="D8" i="15"/>
  <c r="F8" i="15"/>
  <c r="D9" i="15"/>
  <c r="F9" i="15"/>
  <c r="D10" i="15"/>
  <c r="F10" i="15"/>
  <c r="D11" i="15"/>
  <c r="F11" i="15"/>
  <c r="D8" i="14"/>
  <c r="F8" i="14"/>
  <c r="D9" i="14"/>
  <c r="F9" i="14"/>
  <c r="D10" i="14"/>
  <c r="F10" i="14"/>
  <c r="D11" i="14"/>
  <c r="F11" i="14"/>
  <c r="D8" i="13"/>
  <c r="F8" i="13"/>
  <c r="D9" i="13"/>
  <c r="F9" i="13"/>
  <c r="D10" i="13"/>
  <c r="F10" i="13"/>
  <c r="D11" i="13"/>
  <c r="F11" i="13"/>
  <c r="D8" i="12"/>
  <c r="F8" i="12"/>
  <c r="D9" i="12"/>
  <c r="F9" i="12"/>
  <c r="D10" i="12"/>
  <c r="F10" i="12"/>
  <c r="D11" i="12"/>
  <c r="F11" i="12"/>
  <c r="D8" i="10"/>
  <c r="F8" i="10"/>
  <c r="D9" i="10"/>
  <c r="F9" i="10"/>
  <c r="D10" i="10"/>
  <c r="F10" i="10"/>
  <c r="D11" i="10"/>
  <c r="F11" i="10"/>
  <c r="D8" i="9"/>
  <c r="F8" i="9"/>
  <c r="D9" i="9"/>
  <c r="F9" i="9"/>
  <c r="D10" i="9"/>
  <c r="F10" i="9"/>
  <c r="D11" i="9"/>
  <c r="F11" i="9"/>
  <c r="D8" i="8"/>
  <c r="F8" i="8"/>
  <c r="D9" i="8"/>
  <c r="F9" i="8"/>
  <c r="D10" i="8"/>
  <c r="F10" i="8"/>
  <c r="D11" i="8"/>
  <c r="F11" i="8"/>
  <c r="D8" i="7"/>
  <c r="F8" i="7"/>
  <c r="D9" i="7"/>
  <c r="F9" i="7"/>
  <c r="D10" i="7"/>
  <c r="F10" i="7"/>
  <c r="D11" i="7"/>
  <c r="F11" i="7"/>
  <c r="D8" i="3"/>
  <c r="F8" i="3"/>
  <c r="D9" i="3"/>
  <c r="F9" i="3"/>
  <c r="D10" i="3"/>
  <c r="F10" i="3"/>
  <c r="D11" i="3"/>
  <c r="F11" i="3"/>
  <c r="D8" i="6"/>
  <c r="F8" i="6"/>
  <c r="D9" i="6"/>
  <c r="F9" i="6"/>
  <c r="D10" i="6"/>
  <c r="F10" i="6"/>
  <c r="D11" i="6"/>
  <c r="F11" i="6"/>
  <c r="D8" i="18"/>
  <c r="F8" i="18"/>
  <c r="D9" i="18"/>
  <c r="F9" i="18"/>
  <c r="D10" i="18"/>
  <c r="F10" i="18"/>
  <c r="D11" i="18"/>
  <c r="F11" i="18"/>
  <c r="D8" i="4"/>
  <c r="F8" i="4"/>
  <c r="D9" i="4"/>
  <c r="F9" i="4"/>
  <c r="D10" i="4"/>
  <c r="F10" i="4"/>
  <c r="D11" i="4"/>
  <c r="F11" i="4"/>
  <c r="D40" i="2" l="1"/>
  <c r="D7" i="1"/>
  <c r="D8" i="1"/>
  <c r="C11" i="1"/>
  <c r="B11" i="1"/>
  <c r="B40" i="19"/>
  <c r="H26" i="19"/>
  <c r="F26" i="19"/>
  <c r="D26" i="19"/>
  <c r="B26" i="19"/>
  <c r="B12" i="19"/>
  <c r="B40" i="4"/>
  <c r="H26" i="4"/>
  <c r="F26" i="4"/>
  <c r="D26" i="4"/>
  <c r="B26" i="4"/>
  <c r="B12" i="4"/>
  <c r="B40" i="13"/>
  <c r="H26" i="13"/>
  <c r="F26" i="13"/>
  <c r="D26" i="13"/>
  <c r="B26" i="13"/>
  <c r="B12" i="13"/>
  <c r="B40" i="15"/>
  <c r="H26" i="15"/>
  <c r="F26" i="15"/>
  <c r="D26" i="15"/>
  <c r="B26" i="15"/>
  <c r="B12" i="15"/>
  <c r="B40" i="9"/>
  <c r="H26" i="9"/>
  <c r="F26" i="9"/>
  <c r="D26" i="9"/>
  <c r="B26" i="9"/>
  <c r="B12" i="9"/>
  <c r="B40" i="3"/>
  <c r="H26" i="3"/>
  <c r="F26" i="3"/>
  <c r="D26" i="3"/>
  <c r="B26" i="3"/>
  <c r="B12" i="3"/>
  <c r="B40" i="8"/>
  <c r="H26" i="8"/>
  <c r="F26" i="8"/>
  <c r="D26" i="8"/>
  <c r="B26" i="8"/>
  <c r="B12" i="8"/>
  <c r="B40" i="2"/>
  <c r="B26" i="2"/>
  <c r="D26" i="2"/>
  <c r="F26" i="2"/>
  <c r="H26" i="2"/>
  <c r="B12" i="2"/>
  <c r="D12" i="2"/>
  <c r="F12" i="2"/>
  <c r="B40" i="18"/>
  <c r="H26" i="18"/>
  <c r="F26" i="18"/>
  <c r="D26" i="18"/>
  <c r="B26" i="18"/>
  <c r="B12" i="18"/>
  <c r="B40" i="12"/>
  <c r="H26" i="12"/>
  <c r="F26" i="12"/>
  <c r="D26" i="12"/>
  <c r="B26" i="12"/>
  <c r="B12" i="12"/>
  <c r="B40" i="10"/>
  <c r="H26" i="10"/>
  <c r="F26" i="10"/>
  <c r="D26" i="10"/>
  <c r="B26" i="10"/>
  <c r="B12" i="10"/>
  <c r="B40" i="6"/>
  <c r="H26" i="6"/>
  <c r="F26" i="6"/>
  <c r="D26" i="6"/>
  <c r="B26" i="6"/>
  <c r="B12" i="6"/>
  <c r="B40" i="14"/>
  <c r="H26" i="14"/>
  <c r="F26" i="14"/>
  <c r="D26" i="14"/>
  <c r="B26" i="14"/>
  <c r="B12" i="14"/>
  <c r="B40" i="7"/>
  <c r="H26" i="7"/>
  <c r="F26" i="7"/>
  <c r="D26" i="7"/>
  <c r="B26" i="7"/>
  <c r="B12" i="7"/>
  <c r="F12" i="21" l="1"/>
  <c r="D12" i="21"/>
  <c r="E8" i="2"/>
  <c r="E10" i="2"/>
  <c r="E11" i="2"/>
  <c r="E9" i="2"/>
  <c r="D37" i="21"/>
  <c r="D37" i="13"/>
  <c r="D37" i="8"/>
  <c r="D37" i="18"/>
  <c r="D37" i="10"/>
  <c r="D37" i="7"/>
  <c r="D37" i="4"/>
  <c r="D37" i="14"/>
  <c r="D37" i="9"/>
  <c r="D37" i="6"/>
  <c r="D37" i="15"/>
  <c r="D37" i="3"/>
  <c r="D37" i="19"/>
  <c r="D37" i="12"/>
  <c r="D42" i="21"/>
  <c r="D42" i="19"/>
  <c r="D42" i="12"/>
  <c r="D42" i="7"/>
  <c r="D42" i="4"/>
  <c r="D42" i="9"/>
  <c r="D42" i="15"/>
  <c r="D42" i="3"/>
  <c r="D42" i="13"/>
  <c r="D42" i="8"/>
  <c r="D42" i="18"/>
  <c r="D42" i="14"/>
  <c r="D42" i="6"/>
  <c r="D42" i="10"/>
  <c r="D38" i="21"/>
  <c r="D38" i="19"/>
  <c r="D38" i="15"/>
  <c r="D38" i="14"/>
  <c r="D38" i="13"/>
  <c r="D38" i="12"/>
  <c r="D38" i="10"/>
  <c r="D38" i="9"/>
  <c r="D38" i="8"/>
  <c r="D38" i="7"/>
  <c r="D40" i="7" s="1"/>
  <c r="D38" i="3"/>
  <c r="D38" i="6"/>
  <c r="D38" i="18"/>
  <c r="D38" i="4"/>
  <c r="C9" i="4"/>
  <c r="C8" i="4"/>
  <c r="C9" i="19"/>
  <c r="C10" i="19"/>
  <c r="C8" i="19"/>
  <c r="C10" i="15"/>
  <c r="C9" i="15"/>
  <c r="C8" i="15"/>
  <c r="C9" i="14"/>
  <c r="C8" i="14"/>
  <c r="C10" i="14"/>
  <c r="C9" i="13"/>
  <c r="C8" i="13"/>
  <c r="C10" i="12"/>
  <c r="C9" i="12"/>
  <c r="C8" i="12"/>
  <c r="C10" i="10"/>
  <c r="C9" i="10"/>
  <c r="C8" i="10"/>
  <c r="C9" i="9"/>
  <c r="C8" i="9"/>
  <c r="C9" i="8"/>
  <c r="C8" i="8"/>
  <c r="C10" i="8"/>
  <c r="C9" i="7"/>
  <c r="C8" i="7"/>
  <c r="C8" i="3"/>
  <c r="C9" i="3"/>
  <c r="C10" i="6"/>
  <c r="C9" i="6"/>
  <c r="C8" i="6"/>
  <c r="C10" i="2"/>
  <c r="C8" i="2"/>
  <c r="C9" i="2"/>
  <c r="F12" i="15"/>
  <c r="F12" i="10"/>
  <c r="F12" i="3"/>
  <c r="F12" i="9"/>
  <c r="F12" i="6"/>
  <c r="F12" i="13"/>
  <c r="F12" i="18"/>
  <c r="F12" i="19"/>
  <c r="F12" i="12"/>
  <c r="F12" i="7"/>
  <c r="F12" i="4"/>
  <c r="F12" i="14"/>
  <c r="F12" i="8"/>
  <c r="D12" i="15"/>
  <c r="D12" i="13"/>
  <c r="D12" i="10"/>
  <c r="D12" i="8"/>
  <c r="D12" i="3"/>
  <c r="D12" i="18"/>
  <c r="D12" i="19"/>
  <c r="D12" i="12"/>
  <c r="D12" i="7"/>
  <c r="D12" i="9"/>
  <c r="D12" i="4"/>
  <c r="D12" i="14"/>
  <c r="D12" i="6"/>
  <c r="D11" i="1"/>
  <c r="D40" i="12" l="1"/>
  <c r="D40" i="9"/>
  <c r="D40" i="15"/>
  <c r="E10" i="21"/>
  <c r="E10" i="19"/>
  <c r="E10" i="15"/>
  <c r="E10" i="14"/>
  <c r="E10" i="13"/>
  <c r="E10" i="12"/>
  <c r="E10" i="10"/>
  <c r="E10" i="9"/>
  <c r="E10" i="8"/>
  <c r="E10" i="7"/>
  <c r="E10" i="3"/>
  <c r="E10" i="6"/>
  <c r="E10" i="18"/>
  <c r="E10" i="4"/>
  <c r="E8" i="21"/>
  <c r="E12" i="2"/>
  <c r="E8" i="19"/>
  <c r="E8" i="15"/>
  <c r="E8" i="14"/>
  <c r="E8" i="13"/>
  <c r="E8" i="12"/>
  <c r="E8" i="10"/>
  <c r="E8" i="9"/>
  <c r="E8" i="8"/>
  <c r="E8" i="7"/>
  <c r="E8" i="3"/>
  <c r="E8" i="6"/>
  <c r="E8" i="18"/>
  <c r="E8" i="4"/>
  <c r="G10" i="21"/>
  <c r="G10" i="19"/>
  <c r="G10" i="15"/>
  <c r="G10" i="14"/>
  <c r="G10" i="13"/>
  <c r="G10" i="12"/>
  <c r="G10" i="10"/>
  <c r="G10" i="9"/>
  <c r="G10" i="8"/>
  <c r="G10" i="7"/>
  <c r="G10" i="3"/>
  <c r="G10" i="6"/>
  <c r="G10" i="18"/>
  <c r="G10" i="4"/>
  <c r="G9" i="21"/>
  <c r="G9" i="19"/>
  <c r="G9" i="15"/>
  <c r="G9" i="14"/>
  <c r="G9" i="13"/>
  <c r="G9" i="12"/>
  <c r="G9" i="10"/>
  <c r="G9" i="9"/>
  <c r="G9" i="8"/>
  <c r="G9" i="7"/>
  <c r="G9" i="3"/>
  <c r="G9" i="6"/>
  <c r="G9" i="18"/>
  <c r="G9" i="4"/>
  <c r="D40" i="6"/>
  <c r="D40" i="14"/>
  <c r="E9" i="21"/>
  <c r="E9" i="19"/>
  <c r="E9" i="15"/>
  <c r="E9" i="14"/>
  <c r="E9" i="13"/>
  <c r="E9" i="12"/>
  <c r="E9" i="10"/>
  <c r="E9" i="9"/>
  <c r="E9" i="8"/>
  <c r="E9" i="7"/>
  <c r="E9" i="3"/>
  <c r="E9" i="6"/>
  <c r="E9" i="18"/>
  <c r="E9" i="4"/>
  <c r="G8" i="21"/>
  <c r="G8" i="19"/>
  <c r="G8" i="15"/>
  <c r="G8" i="14"/>
  <c r="G8" i="13"/>
  <c r="G8" i="12"/>
  <c r="G8" i="10"/>
  <c r="G8" i="9"/>
  <c r="G8" i="8"/>
  <c r="G8" i="7"/>
  <c r="G8" i="3"/>
  <c r="G8" i="6"/>
  <c r="G8" i="18"/>
  <c r="G8" i="4"/>
  <c r="E11" i="21"/>
  <c r="E11" i="19"/>
  <c r="E11" i="15"/>
  <c r="E11" i="14"/>
  <c r="E11" i="13"/>
  <c r="E11" i="12"/>
  <c r="E11" i="10"/>
  <c r="E11" i="9"/>
  <c r="E11" i="8"/>
  <c r="E11" i="7"/>
  <c r="E11" i="3"/>
  <c r="E11" i="6"/>
  <c r="E11" i="18"/>
  <c r="E11" i="4"/>
  <c r="G11" i="21"/>
  <c r="G11" i="19"/>
  <c r="G11" i="15"/>
  <c r="G11" i="14"/>
  <c r="G11" i="13"/>
  <c r="G11" i="12"/>
  <c r="G11" i="10"/>
  <c r="G11" i="9"/>
  <c r="G11" i="8"/>
  <c r="G11" i="7"/>
  <c r="G11" i="3"/>
  <c r="G11" i="6"/>
  <c r="G11" i="18"/>
  <c r="G11" i="4"/>
  <c r="D40" i="4"/>
  <c r="D40" i="19"/>
  <c r="D40" i="3"/>
  <c r="D40" i="10"/>
  <c r="D40" i="18"/>
  <c r="D40" i="8"/>
  <c r="D40" i="13"/>
  <c r="D40" i="21"/>
  <c r="E6" i="1"/>
  <c r="C12" i="19"/>
  <c r="C12" i="10"/>
  <c r="C12" i="9"/>
  <c r="C12" i="7"/>
  <c r="C12" i="6"/>
  <c r="C12" i="4"/>
  <c r="C12" i="18"/>
  <c r="C12" i="13"/>
  <c r="C12" i="12"/>
  <c r="C12" i="15"/>
  <c r="C12" i="14"/>
  <c r="C12" i="8"/>
  <c r="C12" i="3"/>
  <c r="C12" i="2"/>
  <c r="E8" i="1"/>
  <c r="D20" i="1" s="1"/>
  <c r="E7" i="1"/>
  <c r="C20" i="1" s="1"/>
  <c r="E11" i="1" l="1"/>
  <c r="E12" i="21"/>
  <c r="E12" i="19"/>
  <c r="E12" i="3"/>
  <c r="E12" i="6"/>
  <c r="E12" i="14"/>
  <c r="E12" i="13"/>
  <c r="E12" i="9"/>
  <c r="E12" i="12"/>
  <c r="E12" i="10"/>
  <c r="E12" i="15"/>
  <c r="E12" i="18"/>
  <c r="E12" i="7"/>
  <c r="E12" i="8"/>
  <c r="E12" i="4"/>
  <c r="G12" i="21"/>
  <c r="G12" i="3"/>
  <c r="G12" i="18"/>
  <c r="G12" i="8"/>
  <c r="G12" i="10"/>
  <c r="G12" i="14"/>
  <c r="G12" i="12"/>
  <c r="G12" i="19"/>
  <c r="G12" i="15"/>
  <c r="G12" i="7"/>
  <c r="G12" i="6"/>
  <c r="G12" i="4"/>
  <c r="G12" i="9"/>
  <c r="G12" i="13"/>
  <c r="B20" i="1"/>
  <c r="D27" i="1"/>
  <c r="D32" i="1"/>
  <c r="C35" i="1"/>
  <c r="C32" i="1"/>
  <c r="D30" i="1"/>
  <c r="D26" i="1"/>
  <c r="D25" i="1"/>
  <c r="D23" i="1"/>
  <c r="D21" i="1"/>
  <c r="C29" i="1"/>
  <c r="C23" i="1"/>
  <c r="D24" i="1"/>
  <c r="D22" i="1"/>
  <c r="D36" i="1"/>
  <c r="D35" i="1"/>
  <c r="C27" i="1"/>
  <c r="C25" i="1"/>
  <c r="D33" i="1"/>
  <c r="C21" i="1"/>
  <c r="D34" i="1"/>
  <c r="D29" i="1"/>
  <c r="C33" i="1"/>
  <c r="D28" i="1"/>
  <c r="C34" i="1"/>
  <c r="C28" i="1"/>
  <c r="C26" i="1"/>
  <c r="C24" i="1"/>
  <c r="C22" i="1"/>
  <c r="C36" i="1"/>
  <c r="B27" i="1"/>
  <c r="B26" i="1"/>
  <c r="B29" i="1"/>
  <c r="B33" i="1"/>
  <c r="B36" i="1"/>
  <c r="B21" i="1"/>
  <c r="B23" i="1"/>
  <c r="B28" i="1"/>
  <c r="B34" i="1"/>
  <c r="E20" i="1" l="1"/>
  <c r="B25" i="1"/>
  <c r="B35" i="1"/>
  <c r="B24" i="1"/>
  <c r="B32" i="1"/>
  <c r="D37" i="1"/>
  <c r="C37" i="1"/>
  <c r="B37" i="1" l="1"/>
</calcChain>
</file>

<file path=xl/sharedStrings.xml><?xml version="1.0" encoding="utf-8"?>
<sst xmlns="http://schemas.openxmlformats.org/spreadsheetml/2006/main" count="952" uniqueCount="98">
  <si>
    <t>FND 0100</t>
  </si>
  <si>
    <t>FND 420</t>
  </si>
  <si>
    <t>TOTAL EXP.</t>
  </si>
  <si>
    <t>FUNCTION/OBJ</t>
  </si>
  <si>
    <t xml:space="preserve"> </t>
  </si>
  <si>
    <t>TOTAL EXPEND.</t>
  </si>
  <si>
    <t>C.C.</t>
  </si>
  <si>
    <t>0021</t>
  </si>
  <si>
    <t>0031</t>
  </si>
  <si>
    <t>0101</t>
  </si>
  <si>
    <t>0121</t>
  </si>
  <si>
    <t>0161</t>
  </si>
  <si>
    <t>0171</t>
  </si>
  <si>
    <t>0181</t>
  </si>
  <si>
    <t>0201</t>
  </si>
  <si>
    <t>% Of TOTAL EXPEND</t>
  </si>
  <si>
    <t>FLORIDA DEPARTMENT OF EDUCATION</t>
  </si>
  <si>
    <t>EDUCATIONAL FUNDING ACCOUNTABILITY ACT</t>
  </si>
  <si>
    <t>REVENUES</t>
  </si>
  <si>
    <t>SCHOOL</t>
  </si>
  <si>
    <t>%</t>
  </si>
  <si>
    <t>DISTRICT</t>
  </si>
  <si>
    <t>STATE</t>
  </si>
  <si>
    <t>FEDERAL</t>
  </si>
  <si>
    <t>STATE/LOCAL(Excludes Lottery)</t>
  </si>
  <si>
    <t>LOTTERY</t>
  </si>
  <si>
    <t>PRIVATE</t>
  </si>
  <si>
    <t>TOTAL</t>
  </si>
  <si>
    <t>OPERATING COSTS K-12</t>
  </si>
  <si>
    <t>PER FULL-TIME EQUIVALENT STUDENTS</t>
  </si>
  <si>
    <t>COSTS</t>
  </si>
  <si>
    <t>SALARIES/BENEFITS</t>
  </si>
  <si>
    <t>OTHER INSTRUCTIONAL PERSONNEL</t>
  </si>
  <si>
    <t>CONTRACTED SERVICES</t>
  </si>
  <si>
    <t>SCHOOL ADMINISTRATION</t>
  </si>
  <si>
    <t>MATERIALS, SUPPLIES, CAPITAL OUTLAY</t>
  </si>
  <si>
    <t>FOOD SERVICE</t>
  </si>
  <si>
    <t>OPER/MAINT OF PLANT</t>
  </si>
  <si>
    <t>OTHER SCHOOL LEVEL SUPPORT SERV.</t>
  </si>
  <si>
    <t>TOTAL SCHOOL COSTS</t>
  </si>
  <si>
    <t>BASIC PROGRAMS</t>
  </si>
  <si>
    <t>EXCEPTIONAL PROGRAMS</t>
  </si>
  <si>
    <t>TEXTBOOKS</t>
  </si>
  <si>
    <t>COMPUTER HARDWARE &amp; SOFTWARE</t>
  </si>
  <si>
    <t>OTHER INSTRUCTIONAL MATERIALS</t>
  </si>
  <si>
    <t>LIBRARY MEDIA MATERIALS</t>
  </si>
  <si>
    <t xml:space="preserve">  </t>
  </si>
  <si>
    <t>*</t>
  </si>
  <si>
    <t>SCHOOL:  OKEECHOBEE FRESHMAN CAMPUS</t>
  </si>
  <si>
    <t>BREAKDOWN OF MATERIALS/SUPPLIES</t>
  </si>
  <si>
    <t>**</t>
  </si>
  <si>
    <t>0112</t>
  </si>
  <si>
    <t>0113</t>
  </si>
  <si>
    <t>ESOL PROGRAM</t>
  </si>
  <si>
    <t>ESOL PROGRAMS</t>
  </si>
  <si>
    <t>SCHOOL:  OKEECHOBEE HIGH SCHOOL</t>
  </si>
  <si>
    <t xml:space="preserve">FOOTNOTE:  </t>
  </si>
  <si>
    <t>THE COST OF SUBSTITUTE TEACHERS</t>
  </si>
  <si>
    <t>FOOTNOTE:</t>
  </si>
  <si>
    <t xml:space="preserve">THE COST OF SUBSTITUTE TEACHERS </t>
  </si>
  <si>
    <t>INCLUDED IN "SALARIES/BENEFITS"</t>
  </si>
  <si>
    <t>IS:</t>
  </si>
  <si>
    <t>BREAKDOWN OF MATERIALS/SUPPLIES FOR DOE REPORT</t>
  </si>
  <si>
    <t>DOE REPORT</t>
  </si>
  <si>
    <t>MAT/SPL/CAP</t>
  </si>
  <si>
    <t>INST SALARIES PER FULL-TIME STUDENTS</t>
  </si>
  <si>
    <t>5000-0520</t>
  </si>
  <si>
    <t>5000-0643,0644,0691,0692</t>
  </si>
  <si>
    <t>THE AMOUNTS IN COLUMN F ARE REFLECTED IN THE EDUCATION FUNDING ACCOUNTABILITY REPORT.</t>
  </si>
  <si>
    <t>EACH COST CENTER HAS AN AMOUNT TITLED MATERIALS,SUPPLIES, CAPITAL OUTLAY.</t>
  </si>
  <si>
    <t>OMIT FUNCTION 5500/5900</t>
  </si>
  <si>
    <t>SCHOOL:  SOUTH ELEMENTARY SCHOOL</t>
  </si>
  <si>
    <t>SCHOOL:  CENTRAL ELEMENTARY SCHOOL</t>
  </si>
  <si>
    <t>SCHOOL: OKEECHOBEE ACHIEVEMENT ACADEMY</t>
  </si>
  <si>
    <t>SCHOOL: YEARLING MIDDLE SCHOOL</t>
  </si>
  <si>
    <t>SCHOOL:  NORTH ELEMENTARY SCHOOL</t>
  </si>
  <si>
    <t>SCHOOL:  EVERGLADES ELEMENTARY SCHOOL</t>
  </si>
  <si>
    <t>SCHOOL:  SEMINOLE ELEMENTARY SCHOOL</t>
  </si>
  <si>
    <r>
      <t xml:space="preserve">ADULT PROGRAMS </t>
    </r>
    <r>
      <rPr>
        <i/>
        <sz val="10"/>
        <rFont val="Arial"/>
        <family val="2"/>
      </rPr>
      <t>(* NOT FEFP FUNDED)</t>
    </r>
  </si>
  <si>
    <r>
      <t>ADULT PROGRAMS</t>
    </r>
    <r>
      <rPr>
        <i/>
        <sz val="10"/>
        <rFont val="Arial"/>
        <family val="2"/>
      </rPr>
      <t xml:space="preserve"> (* NOT FEFP FUNDED)</t>
    </r>
  </si>
  <si>
    <t>SCHOOL:  OSCEOLA MIDDLE SCHOOL</t>
  </si>
  <si>
    <r>
      <t>ADULT PROGRAMS</t>
    </r>
    <r>
      <rPr>
        <sz val="10"/>
        <rFont val="Arial"/>
        <family val="2"/>
      </rPr>
      <t xml:space="preserve"> (* </t>
    </r>
    <r>
      <rPr>
        <i/>
        <sz val="10"/>
        <rFont val="Arial"/>
        <family val="2"/>
      </rPr>
      <t>NOT FEFP FUNDED</t>
    </r>
    <r>
      <rPr>
        <sz val="10"/>
        <rFont val="Arial"/>
        <family val="2"/>
      </rPr>
      <t>)</t>
    </r>
  </si>
  <si>
    <r>
      <t>ADULT PROGRAMS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(* NOT FEFP FUNDED)</t>
    </r>
  </si>
  <si>
    <r>
      <t xml:space="preserve">ADULT PROGRAMS </t>
    </r>
    <r>
      <rPr>
        <sz val="10"/>
        <rFont val="Arial"/>
        <family val="2"/>
      </rPr>
      <t>(* NOT FEFP FUNDED)</t>
    </r>
  </si>
  <si>
    <t>NOTE:  SKYWARD REPORTS USED TO VERIFY THESE AMOUNTS</t>
  </si>
  <si>
    <t>CAREER EDUCATION PROGRAMS</t>
  </si>
  <si>
    <t>SCHOOL:  8017 OKEE INTENSIVE HALFWAY HOUSE</t>
  </si>
  <si>
    <t>SCHOOL: 9101 TANTIE JUVENILE RESIDENTIAL FACILITY</t>
  </si>
  <si>
    <t>SCHOOL:  9106 CYPRESS JUVENILE RESIDENTIAL FACILITY</t>
  </si>
  <si>
    <t>SCHOOL:  7004 OKEECHOBEE VIRTUAL FRANCHISE</t>
  </si>
  <si>
    <t>2015-16 FINANCIAL REPORT</t>
  </si>
  <si>
    <t>SCHOOL:  9004 STUDENT SERVICES/SPECIAL PROGRAMS</t>
  </si>
  <si>
    <t>Object 500 &amp; 600-Other</t>
  </si>
  <si>
    <t>500 &amp; 600 -Other</t>
  </si>
  <si>
    <t>SCHOOL FINANCIAL REPORT 2016-17</t>
  </si>
  <si>
    <t>SCHOOL:  7001 OKEECHOBEE VIRTUAL INSTRUCTION</t>
  </si>
  <si>
    <t>2016-17 FINANCIAL REPORT</t>
  </si>
  <si>
    <t xml:space="preserve">Rounding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</si>
</sst>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0000%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color theme="3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4" fontId="1" fillId="0" borderId="0" xfId="0" quotePrefix="1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4" xfId="0" applyFont="1" applyBorder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left"/>
    </xf>
    <xf numFmtId="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/>
    <xf numFmtId="0" fontId="3" fillId="0" borderId="0" xfId="0" applyNumberFormat="1" applyFont="1" applyAlignment="1"/>
    <xf numFmtId="3" fontId="3" fillId="0" borderId="0" xfId="0" applyNumberFormat="1" applyFont="1" applyAlignment="1"/>
    <xf numFmtId="3" fontId="3" fillId="0" borderId="0" xfId="0" applyNumberFormat="1" applyFont="1" applyAlignment="1">
      <alignment horizontal="right"/>
    </xf>
    <xf numFmtId="0" fontId="3" fillId="0" borderId="0" xfId="0" applyFont="1"/>
    <xf numFmtId="0" fontId="1" fillId="0" borderId="0" xfId="0" applyFont="1" applyBorder="1" applyAlignment="1">
      <alignment horizontal="center"/>
    </xf>
    <xf numFmtId="4" fontId="3" fillId="0" borderId="0" xfId="0" applyNumberFormat="1" applyFont="1"/>
    <xf numFmtId="0" fontId="1" fillId="0" borderId="0" xfId="0" applyFont="1" applyBorder="1" applyAlignment="1">
      <alignment horizontal="center"/>
    </xf>
    <xf numFmtId="4" fontId="1" fillId="0" borderId="0" xfId="0" applyNumberFormat="1" applyFont="1" applyFill="1"/>
    <xf numFmtId="3" fontId="2" fillId="0" borderId="0" xfId="0" applyNumberFormat="1" applyFont="1" applyFill="1" applyBorder="1"/>
    <xf numFmtId="10" fontId="2" fillId="0" borderId="0" xfId="0" applyNumberFormat="1" applyFont="1" applyFill="1" applyBorder="1"/>
    <xf numFmtId="0" fontId="2" fillId="0" borderId="2" xfId="0" applyFont="1" applyFill="1" applyBorder="1"/>
    <xf numFmtId="3" fontId="1" fillId="0" borderId="1" xfId="0" applyNumberFormat="1" applyFont="1" applyFill="1" applyBorder="1"/>
    <xf numFmtId="10" fontId="1" fillId="0" borderId="1" xfId="0" applyNumberFormat="1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1" fillId="0" borderId="0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2" fillId="0" borderId="2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/>
    <xf numFmtId="3" fontId="1" fillId="0" borderId="5" xfId="0" applyNumberFormat="1" applyFont="1" applyFill="1" applyBorder="1"/>
    <xf numFmtId="3" fontId="2" fillId="0" borderId="1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0" fontId="1" fillId="0" borderId="5" xfId="0" applyFont="1" applyFill="1" applyBorder="1"/>
    <xf numFmtId="3" fontId="1" fillId="0" borderId="0" xfId="0" applyNumberFormat="1" applyFont="1" applyFill="1" applyBorder="1"/>
    <xf numFmtId="0" fontId="1" fillId="0" borderId="2" xfId="0" applyFont="1" applyFill="1" applyBorder="1"/>
    <xf numFmtId="0" fontId="2" fillId="0" borderId="0" xfId="0" applyFont="1" applyFill="1"/>
    <xf numFmtId="3" fontId="2" fillId="0" borderId="0" xfId="0" applyNumberFormat="1" applyFont="1" applyFill="1"/>
    <xf numFmtId="3" fontId="1" fillId="0" borderId="2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4" borderId="1" xfId="0" applyNumberFormat="1" applyFont="1" applyFill="1" applyBorder="1"/>
    <xf numFmtId="3" fontId="1" fillId="4" borderId="5" xfId="0" applyNumberFormat="1" applyFont="1" applyFill="1" applyBorder="1"/>
    <xf numFmtId="3" fontId="2" fillId="3" borderId="0" xfId="0" applyNumberFormat="1" applyFont="1" applyFill="1" applyBorder="1"/>
    <xf numFmtId="3" fontId="2" fillId="5" borderId="0" xfId="0" applyNumberFormat="1" applyFont="1" applyFill="1" applyBorder="1"/>
    <xf numFmtId="3" fontId="2" fillId="5" borderId="2" xfId="0" applyNumberFormat="1" applyFont="1" applyFill="1" applyBorder="1"/>
    <xf numFmtId="3" fontId="2" fillId="3" borderId="2" xfId="0" applyNumberFormat="1" applyFont="1" applyFill="1" applyBorder="1"/>
    <xf numFmtId="0" fontId="2" fillId="3" borderId="0" xfId="0" applyFont="1" applyFill="1" applyBorder="1"/>
    <xf numFmtId="3" fontId="2" fillId="6" borderId="0" xfId="0" applyNumberFormat="1" applyFont="1" applyFill="1" applyBorder="1"/>
    <xf numFmtId="3" fontId="2" fillId="6" borderId="0" xfId="0" applyNumberFormat="1" applyFont="1" applyFill="1"/>
    <xf numFmtId="3" fontId="1" fillId="7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workbookViewId="0">
      <selection activeCell="G15" sqref="G15"/>
    </sheetView>
  </sheetViews>
  <sheetFormatPr defaultRowHeight="15" x14ac:dyDescent="0.2"/>
  <cols>
    <col min="1" max="1" width="49.7109375" style="11" customWidth="1"/>
    <col min="2" max="2" width="14.7109375" style="11" customWidth="1"/>
    <col min="3" max="3" width="15.85546875" style="11" customWidth="1"/>
    <col min="4" max="4" width="14.7109375" style="11" customWidth="1"/>
    <col min="5" max="5" width="11" style="11" customWidth="1"/>
    <col min="6" max="6" width="18.42578125" style="11" customWidth="1"/>
    <col min="7" max="7" width="12.7109375" style="11" customWidth="1"/>
    <col min="8" max="8" width="11.42578125" style="11" bestFit="1" customWidth="1"/>
    <col min="9" max="16384" width="9.140625" style="11"/>
  </cols>
  <sheetData>
    <row r="1" spans="1:8" ht="15.75" x14ac:dyDescent="0.25">
      <c r="A1" s="65" t="s">
        <v>16</v>
      </c>
      <c r="B1" s="66"/>
      <c r="C1" s="66"/>
      <c r="D1" s="66"/>
      <c r="E1" s="66"/>
      <c r="F1" s="66"/>
      <c r="G1" s="66"/>
      <c r="H1" s="67"/>
    </row>
    <row r="2" spans="1:8" ht="15.75" x14ac:dyDescent="0.25">
      <c r="A2" s="68" t="s">
        <v>17</v>
      </c>
      <c r="B2" s="69"/>
      <c r="C2" s="69"/>
      <c r="D2" s="69"/>
      <c r="E2" s="69"/>
      <c r="F2" s="69"/>
      <c r="G2" s="69"/>
      <c r="H2" s="70"/>
    </row>
    <row r="3" spans="1:8" ht="15.75" x14ac:dyDescent="0.25">
      <c r="A3" s="68" t="str">
        <f>'Data Entry'!$A$3</f>
        <v>2016-17 FINANCIAL REPORT</v>
      </c>
      <c r="B3" s="69"/>
      <c r="C3" s="69"/>
      <c r="D3" s="69"/>
      <c r="E3" s="69"/>
      <c r="F3" s="69"/>
      <c r="G3" s="69"/>
      <c r="H3" s="70"/>
    </row>
    <row r="4" spans="1:8" ht="15.75" x14ac:dyDescent="0.25">
      <c r="A4" s="68" t="s">
        <v>72</v>
      </c>
      <c r="B4" s="69"/>
      <c r="C4" s="69"/>
      <c r="D4" s="69"/>
      <c r="E4" s="69"/>
      <c r="F4" s="69"/>
      <c r="G4" s="69"/>
      <c r="H4" s="70"/>
    </row>
    <row r="5" spans="1:8" x14ac:dyDescent="0.2">
      <c r="A5" s="13"/>
      <c r="B5" s="14"/>
      <c r="C5" s="14"/>
      <c r="D5" s="14"/>
      <c r="E5" s="14"/>
      <c r="F5" s="14"/>
      <c r="G5" s="14"/>
      <c r="H5" s="15"/>
    </row>
    <row r="6" spans="1:8" ht="15.75" x14ac:dyDescent="0.25">
      <c r="A6" s="16" t="s">
        <v>18</v>
      </c>
      <c r="B6" s="12" t="s">
        <v>19</v>
      </c>
      <c r="C6" s="12" t="s">
        <v>20</v>
      </c>
      <c r="D6" s="12" t="s">
        <v>21</v>
      </c>
      <c r="E6" s="12" t="s">
        <v>20</v>
      </c>
      <c r="F6" s="12" t="s">
        <v>22</v>
      </c>
      <c r="G6" s="12" t="s">
        <v>20</v>
      </c>
      <c r="H6" s="15"/>
    </row>
    <row r="7" spans="1:8" x14ac:dyDescent="0.2">
      <c r="A7" s="13"/>
      <c r="B7" s="14"/>
      <c r="C7" s="14"/>
      <c r="D7" s="14"/>
      <c r="E7" s="14"/>
      <c r="F7" s="14"/>
      <c r="G7" s="14"/>
      <c r="H7" s="15"/>
    </row>
    <row r="8" spans="1:8" x14ac:dyDescent="0.2">
      <c r="A8" s="13" t="s">
        <v>23</v>
      </c>
      <c r="B8" s="39">
        <f>407036+339384</f>
        <v>746420</v>
      </c>
      <c r="C8" s="40">
        <f>B8/B12</f>
        <v>0.15809999999999999</v>
      </c>
      <c r="D8" s="39">
        <f>'Data Entry'!D8</f>
        <v>9493412</v>
      </c>
      <c r="E8" s="40">
        <f>'Data Entry'!E8</f>
        <v>0.16320000000000001</v>
      </c>
      <c r="F8" s="39">
        <f>'Data Entry'!F8</f>
        <v>3286119869</v>
      </c>
      <c r="G8" s="40">
        <f>'Data Entry'!G8</f>
        <v>0.1321</v>
      </c>
      <c r="H8" s="41"/>
    </row>
    <row r="9" spans="1:8" x14ac:dyDescent="0.2">
      <c r="A9" s="13" t="s">
        <v>24</v>
      </c>
      <c r="B9" s="39">
        <f>3976003</f>
        <v>3976003</v>
      </c>
      <c r="C9" s="40">
        <f>B9/B12</f>
        <v>0.84189999999999998</v>
      </c>
      <c r="D9" s="39">
        <f>'Data Entry'!D9</f>
        <v>48573302</v>
      </c>
      <c r="E9" s="40">
        <f>'Data Entry'!E9</f>
        <v>0.83499999999999996</v>
      </c>
      <c r="F9" s="39">
        <f>'Data Entry'!F9</f>
        <v>21522040210</v>
      </c>
      <c r="G9" s="40">
        <f>'Data Entry'!G9</f>
        <v>0.86499999999999999</v>
      </c>
      <c r="H9" s="41"/>
    </row>
    <row r="10" spans="1:8" x14ac:dyDescent="0.2">
      <c r="A10" s="13" t="s">
        <v>25</v>
      </c>
      <c r="B10" s="39">
        <v>0</v>
      </c>
      <c r="C10" s="40">
        <v>0</v>
      </c>
      <c r="D10" s="39">
        <f>'Data Entry'!D10</f>
        <v>103776</v>
      </c>
      <c r="E10" s="40">
        <f>'Data Entry'!E10</f>
        <v>1.8E-3</v>
      </c>
      <c r="F10" s="39">
        <f>'Data Entry'!F10</f>
        <v>47000042</v>
      </c>
      <c r="G10" s="40">
        <f>'Data Entry'!G10</f>
        <v>1.9E-3</v>
      </c>
      <c r="H10" s="41"/>
    </row>
    <row r="11" spans="1:8" x14ac:dyDescent="0.2">
      <c r="A11" s="13" t="s">
        <v>26</v>
      </c>
      <c r="B11" s="39">
        <v>0</v>
      </c>
      <c r="C11" s="40">
        <v>0</v>
      </c>
      <c r="D11" s="39">
        <f>'Data Entry'!D11</f>
        <v>0</v>
      </c>
      <c r="E11" s="40">
        <f>'Data Entry'!E11</f>
        <v>0</v>
      </c>
      <c r="F11" s="39">
        <f>'Data Entry'!F11</f>
        <v>24507821</v>
      </c>
      <c r="G11" s="40">
        <f>'Data Entry'!G11</f>
        <v>1E-3</v>
      </c>
      <c r="H11" s="41"/>
    </row>
    <row r="12" spans="1:8" ht="16.5" thickBot="1" x14ac:dyDescent="0.3">
      <c r="A12" s="17" t="s">
        <v>27</v>
      </c>
      <c r="B12" s="42">
        <f t="shared" ref="B12:C12" si="0">SUM(B8:B11)</f>
        <v>4722423</v>
      </c>
      <c r="C12" s="43">
        <f t="shared" si="0"/>
        <v>1</v>
      </c>
      <c r="D12" s="42">
        <f>'Data Entry'!D12</f>
        <v>58170490</v>
      </c>
      <c r="E12" s="43">
        <f>'Data Entry'!E12</f>
        <v>1</v>
      </c>
      <c r="F12" s="42">
        <f>'Data Entry'!F12</f>
        <v>24879667942</v>
      </c>
      <c r="G12" s="43">
        <f>'Data Entry'!G12</f>
        <v>1</v>
      </c>
      <c r="H12" s="44"/>
    </row>
    <row r="13" spans="1:8" x14ac:dyDescent="0.2">
      <c r="A13" s="13"/>
      <c r="B13" s="45"/>
      <c r="C13" s="45"/>
      <c r="D13" s="45"/>
      <c r="E13" s="45"/>
      <c r="F13" s="46"/>
      <c r="G13" s="40"/>
      <c r="H13" s="41"/>
    </row>
    <row r="14" spans="1:8" ht="15.75" x14ac:dyDescent="0.25">
      <c r="A14" s="16" t="s">
        <v>28</v>
      </c>
      <c r="B14" s="64" t="s">
        <v>29</v>
      </c>
      <c r="C14" s="64"/>
      <c r="D14" s="64"/>
      <c r="E14" s="64"/>
      <c r="F14" s="64"/>
      <c r="G14" s="47"/>
      <c r="H14" s="48" t="s">
        <v>27</v>
      </c>
    </row>
    <row r="15" spans="1:8" ht="15.75" x14ac:dyDescent="0.25">
      <c r="A15" s="16"/>
      <c r="B15" s="49" t="s">
        <v>19</v>
      </c>
      <c r="C15" s="47"/>
      <c r="D15" s="49" t="s">
        <v>21</v>
      </c>
      <c r="E15" s="47"/>
      <c r="F15" s="49" t="s">
        <v>22</v>
      </c>
      <c r="G15" s="47"/>
      <c r="H15" s="48" t="s">
        <v>30</v>
      </c>
    </row>
    <row r="16" spans="1:8" x14ac:dyDescent="0.2">
      <c r="A16" s="13"/>
      <c r="B16" s="45"/>
      <c r="C16" s="45"/>
      <c r="D16" s="45"/>
      <c r="E16" s="45"/>
      <c r="F16" s="45"/>
      <c r="G16" s="45"/>
      <c r="H16" s="41"/>
    </row>
    <row r="17" spans="1:8" x14ac:dyDescent="0.2">
      <c r="A17" s="13" t="s">
        <v>31</v>
      </c>
      <c r="B17" s="39">
        <v>4463</v>
      </c>
      <c r="C17" s="45"/>
      <c r="D17" s="39">
        <f>'Data Entry'!D17</f>
        <v>4274</v>
      </c>
      <c r="E17" s="39"/>
      <c r="F17" s="39">
        <f>'Data Entry'!F17</f>
        <v>4703</v>
      </c>
      <c r="G17" s="45"/>
      <c r="H17" s="50">
        <v>2576980</v>
      </c>
    </row>
    <row r="18" spans="1:8" x14ac:dyDescent="0.2">
      <c r="A18" s="13" t="s">
        <v>32</v>
      </c>
      <c r="B18" s="39">
        <v>946</v>
      </c>
      <c r="C18" s="45" t="s">
        <v>4</v>
      </c>
      <c r="D18" s="39">
        <f>'Data Entry'!D18</f>
        <v>915</v>
      </c>
      <c r="E18" s="39"/>
      <c r="F18" s="39">
        <f>'Data Entry'!F18</f>
        <v>969</v>
      </c>
      <c r="G18" s="45"/>
      <c r="H18" s="50">
        <v>546052</v>
      </c>
    </row>
    <row r="19" spans="1:8" x14ac:dyDescent="0.2">
      <c r="A19" s="13" t="s">
        <v>33</v>
      </c>
      <c r="B19" s="39">
        <v>330</v>
      </c>
      <c r="C19" s="45"/>
      <c r="D19" s="39">
        <f>'Data Entry'!D19</f>
        <v>580</v>
      </c>
      <c r="E19" s="39"/>
      <c r="F19" s="39">
        <f>'Data Entry'!F19</f>
        <v>206</v>
      </c>
      <c r="G19" s="45"/>
      <c r="H19" s="50">
        <v>190367</v>
      </c>
    </row>
    <row r="20" spans="1:8" x14ac:dyDescent="0.2">
      <c r="A20" s="13" t="s">
        <v>34</v>
      </c>
      <c r="B20" s="39">
        <v>521</v>
      </c>
      <c r="C20" s="45" t="s">
        <v>4</v>
      </c>
      <c r="D20" s="39">
        <f>'Data Entry'!D20</f>
        <v>485</v>
      </c>
      <c r="E20" s="39"/>
      <c r="F20" s="39">
        <f>'Data Entry'!F20</f>
        <v>573</v>
      </c>
      <c r="G20" s="45"/>
      <c r="H20" s="50">
        <v>300956</v>
      </c>
    </row>
    <row r="21" spans="1:8" ht="15.75" x14ac:dyDescent="0.25">
      <c r="A21" s="13" t="s">
        <v>35</v>
      </c>
      <c r="B21" s="39">
        <v>421</v>
      </c>
      <c r="C21" s="45"/>
      <c r="D21" s="39">
        <f>'Data Entry'!D21</f>
        <v>364</v>
      </c>
      <c r="E21" s="39"/>
      <c r="F21" s="39">
        <f>'Data Entry'!F21</f>
        <v>212</v>
      </c>
      <c r="G21" s="51" t="s">
        <v>50</v>
      </c>
      <c r="H21" s="50">
        <v>243187</v>
      </c>
    </row>
    <row r="22" spans="1:8" x14ac:dyDescent="0.2">
      <c r="A22" s="13" t="s">
        <v>36</v>
      </c>
      <c r="B22" s="39">
        <v>588</v>
      </c>
      <c r="C22" s="45"/>
      <c r="D22" s="39">
        <f>'Data Entry'!D22</f>
        <v>572</v>
      </c>
      <c r="E22" s="39"/>
      <c r="F22" s="39">
        <f>'Data Entry'!F22</f>
        <v>508</v>
      </c>
      <c r="G22" s="45"/>
      <c r="H22" s="50">
        <v>339384</v>
      </c>
    </row>
    <row r="23" spans="1:8" x14ac:dyDescent="0.2">
      <c r="A23" s="13" t="s">
        <v>37</v>
      </c>
      <c r="B23" s="39">
        <v>744</v>
      </c>
      <c r="C23" s="45"/>
      <c r="D23" s="39">
        <f>'Data Entry'!D23</f>
        <v>791</v>
      </c>
      <c r="E23" s="39"/>
      <c r="F23" s="39">
        <f>'Data Entry'!F23</f>
        <v>892</v>
      </c>
      <c r="G23" s="45"/>
      <c r="H23" s="50">
        <v>429351</v>
      </c>
    </row>
    <row r="24" spans="1:8" x14ac:dyDescent="0.2">
      <c r="A24" s="13" t="s">
        <v>38</v>
      </c>
      <c r="B24" s="39">
        <v>167</v>
      </c>
      <c r="C24" s="45"/>
      <c r="D24" s="39">
        <f>'Data Entry'!D24</f>
        <v>194</v>
      </c>
      <c r="E24" s="39"/>
      <c r="F24" s="39">
        <f>'Data Entry'!F24</f>
        <v>200</v>
      </c>
      <c r="G24" s="45"/>
      <c r="H24" s="50">
        <v>96146</v>
      </c>
    </row>
    <row r="25" spans="1:8" x14ac:dyDescent="0.2">
      <c r="A25" s="13"/>
      <c r="B25" s="39"/>
      <c r="C25" s="45"/>
      <c r="D25" s="39"/>
      <c r="E25" s="45"/>
      <c r="F25" s="39"/>
      <c r="G25" s="45"/>
      <c r="H25" s="50"/>
    </row>
    <row r="26" spans="1:8" ht="16.5" thickBot="1" x14ac:dyDescent="0.3">
      <c r="A26" s="17" t="s">
        <v>39</v>
      </c>
      <c r="B26" s="42">
        <f>SUM(B17:B25)</f>
        <v>8180</v>
      </c>
      <c r="C26" s="52"/>
      <c r="D26" s="42">
        <f>SUM(D17:D25)</f>
        <v>8175</v>
      </c>
      <c r="E26" s="52"/>
      <c r="F26" s="42">
        <f>SUM(F17:F25)</f>
        <v>8263</v>
      </c>
      <c r="G26" s="52"/>
      <c r="H26" s="53">
        <f>SUM(H17:H25)</f>
        <v>4722423</v>
      </c>
    </row>
    <row r="27" spans="1:8" x14ac:dyDescent="0.2">
      <c r="A27" s="13"/>
      <c r="B27" s="45"/>
      <c r="C27" s="45"/>
      <c r="D27" s="45"/>
      <c r="E27" s="45"/>
      <c r="F27" s="45"/>
      <c r="G27" s="45"/>
      <c r="H27" s="41"/>
    </row>
    <row r="28" spans="1:8" ht="15.75" x14ac:dyDescent="0.25">
      <c r="A28" s="16" t="s">
        <v>65</v>
      </c>
      <c r="B28" s="45"/>
      <c r="C28" s="45"/>
      <c r="D28" s="45"/>
      <c r="E28" s="45"/>
      <c r="F28" s="45"/>
      <c r="G28" s="45"/>
      <c r="H28" s="41"/>
    </row>
    <row r="29" spans="1:8" x14ac:dyDescent="0.2">
      <c r="A29" s="13" t="s">
        <v>40</v>
      </c>
      <c r="B29" s="39">
        <v>3984</v>
      </c>
      <c r="C29" s="39" t="s">
        <v>46</v>
      </c>
      <c r="D29" s="39">
        <f>'Data Entry'!D29</f>
        <v>3697</v>
      </c>
      <c r="E29" s="39"/>
      <c r="F29" s="39">
        <f>'Data Entry'!F29</f>
        <v>3959</v>
      </c>
      <c r="G29" s="39"/>
      <c r="H29" s="50">
        <v>1458517</v>
      </c>
    </row>
    <row r="30" spans="1:8" x14ac:dyDescent="0.2">
      <c r="A30" s="13" t="s">
        <v>53</v>
      </c>
      <c r="B30" s="39">
        <v>4113</v>
      </c>
      <c r="C30" s="39"/>
      <c r="D30" s="39">
        <f>'Data Entry'!D30</f>
        <v>4229</v>
      </c>
      <c r="E30" s="39"/>
      <c r="F30" s="39">
        <f>'Data Entry'!F30</f>
        <v>4741</v>
      </c>
      <c r="G30" s="39"/>
      <c r="H30" s="50">
        <v>441523</v>
      </c>
    </row>
    <row r="31" spans="1:8" x14ac:dyDescent="0.2">
      <c r="A31" s="13" t="s">
        <v>41</v>
      </c>
      <c r="B31" s="39">
        <v>6510</v>
      </c>
      <c r="C31" s="39"/>
      <c r="D31" s="39">
        <f>'Data Entry'!D31</f>
        <v>6051</v>
      </c>
      <c r="E31" s="39"/>
      <c r="F31" s="39">
        <f>'Data Entry'!F31</f>
        <v>7355</v>
      </c>
      <c r="G31" s="39"/>
      <c r="H31" s="50">
        <v>676940</v>
      </c>
    </row>
    <row r="32" spans="1:8" x14ac:dyDescent="0.2">
      <c r="A32" s="13" t="s">
        <v>85</v>
      </c>
      <c r="B32" s="39">
        <v>0</v>
      </c>
      <c r="C32" s="39"/>
      <c r="D32" s="39">
        <f>'Data Entry'!D32</f>
        <v>2694</v>
      </c>
      <c r="E32" s="39"/>
      <c r="F32" s="39">
        <f>'Data Entry'!F32</f>
        <v>4164</v>
      </c>
      <c r="G32" s="39"/>
      <c r="H32" s="50">
        <v>0</v>
      </c>
    </row>
    <row r="33" spans="1:8" ht="15.75" thickBot="1" x14ac:dyDescent="0.25">
      <c r="A33" s="18" t="s">
        <v>78</v>
      </c>
      <c r="B33" s="54" t="s">
        <v>47</v>
      </c>
      <c r="C33" s="54"/>
      <c r="D33" s="54" t="str">
        <f>'Data Entry'!D33</f>
        <v>*</v>
      </c>
      <c r="E33" s="54"/>
      <c r="F33" s="54" t="str">
        <f>'Data Entry'!F33</f>
        <v>*</v>
      </c>
      <c r="G33" s="54"/>
      <c r="H33" s="55" t="s">
        <v>47</v>
      </c>
    </row>
    <row r="34" spans="1:8" x14ac:dyDescent="0.2">
      <c r="A34" s="13"/>
      <c r="B34" s="45"/>
      <c r="C34" s="45"/>
      <c r="D34" s="45"/>
      <c r="E34" s="45"/>
      <c r="F34" s="45"/>
      <c r="G34" s="45"/>
      <c r="H34" s="41"/>
    </row>
    <row r="35" spans="1:8" ht="15.75" x14ac:dyDescent="0.25">
      <c r="A35" s="16" t="s">
        <v>49</v>
      </c>
      <c r="B35" s="45"/>
      <c r="C35" s="45"/>
      <c r="D35" s="45"/>
      <c r="E35" s="45"/>
      <c r="F35" s="45"/>
      <c r="G35" s="45"/>
      <c r="H35" s="41"/>
    </row>
    <row r="36" spans="1:8" x14ac:dyDescent="0.2">
      <c r="A36" s="13" t="s">
        <v>42</v>
      </c>
      <c r="B36" s="39">
        <v>46557</v>
      </c>
      <c r="C36" s="39"/>
      <c r="D36" s="39">
        <f>'Data Entry'!D36</f>
        <v>261483</v>
      </c>
      <c r="E36" s="39"/>
      <c r="F36" s="39"/>
      <c r="G36" s="39"/>
      <c r="H36" s="50"/>
    </row>
    <row r="37" spans="1:8" x14ac:dyDescent="0.2">
      <c r="A37" s="13" t="s">
        <v>43</v>
      </c>
      <c r="B37" s="39">
        <v>71490</v>
      </c>
      <c r="C37" s="39"/>
      <c r="D37" s="39">
        <f>'Data Entry'!D37</f>
        <v>550488</v>
      </c>
      <c r="E37" s="39"/>
      <c r="F37" s="39"/>
      <c r="G37" s="39"/>
      <c r="H37" s="50"/>
    </row>
    <row r="38" spans="1:8" x14ac:dyDescent="0.2">
      <c r="A38" s="13" t="s">
        <v>44</v>
      </c>
      <c r="B38" s="39">
        <v>125140</v>
      </c>
      <c r="C38" s="39"/>
      <c r="D38" s="39">
        <f>'Data Entry'!D38</f>
        <v>1142261</v>
      </c>
      <c r="E38" s="39"/>
      <c r="F38" s="39"/>
      <c r="G38" s="39"/>
      <c r="H38" s="50"/>
    </row>
    <row r="39" spans="1:8" x14ac:dyDescent="0.2">
      <c r="A39" s="13"/>
      <c r="B39" s="45"/>
      <c r="C39" s="45"/>
      <c r="D39" s="45"/>
      <c r="E39" s="45"/>
      <c r="F39" s="45"/>
      <c r="G39" s="45"/>
      <c r="H39" s="41"/>
    </row>
    <row r="40" spans="1:8" ht="16.5" thickBot="1" x14ac:dyDescent="0.3">
      <c r="A40" s="17" t="s">
        <v>27</v>
      </c>
      <c r="B40" s="42">
        <f>SUM(B36:B39)</f>
        <v>243187</v>
      </c>
      <c r="C40" s="52" t="s">
        <v>50</v>
      </c>
      <c r="D40" s="42">
        <f>SUM(D36:D39)</f>
        <v>1954232</v>
      </c>
      <c r="E40" s="52"/>
      <c r="F40" s="52"/>
      <c r="G40" s="52"/>
      <c r="H40" s="56"/>
    </row>
    <row r="41" spans="1:8" ht="15.75" x14ac:dyDescent="0.25">
      <c r="A41" s="16"/>
      <c r="B41" s="57"/>
      <c r="C41" s="47"/>
      <c r="D41" s="57"/>
      <c r="E41" s="47"/>
      <c r="F41" s="47"/>
      <c r="G41" s="47"/>
      <c r="H41" s="58"/>
    </row>
    <row r="42" spans="1:8" ht="16.5" thickBot="1" x14ac:dyDescent="0.3">
      <c r="A42" s="17" t="s">
        <v>45</v>
      </c>
      <c r="B42" s="42">
        <v>2219</v>
      </c>
      <c r="C42" s="52"/>
      <c r="D42" s="42">
        <f>'Data Entry'!D42</f>
        <v>26104</v>
      </c>
      <c r="E42" s="52"/>
      <c r="F42" s="52"/>
      <c r="G42" s="52"/>
      <c r="H42" s="56"/>
    </row>
    <row r="43" spans="1:8" x14ac:dyDescent="0.2">
      <c r="B43" s="59"/>
      <c r="C43" s="59"/>
      <c r="D43" s="59"/>
      <c r="E43" s="59"/>
      <c r="F43" s="59"/>
      <c r="G43" s="59"/>
      <c r="H43" s="59"/>
    </row>
    <row r="44" spans="1:8" x14ac:dyDescent="0.2">
      <c r="A44" s="11" t="s">
        <v>58</v>
      </c>
      <c r="B44" s="59"/>
      <c r="C44" s="59"/>
      <c r="D44" s="59"/>
      <c r="E44" s="59"/>
      <c r="F44" s="59"/>
      <c r="G44" s="59"/>
      <c r="H44" s="59"/>
    </row>
    <row r="45" spans="1:8" x14ac:dyDescent="0.2">
      <c r="A45" s="11" t="s">
        <v>59</v>
      </c>
      <c r="B45" s="59"/>
      <c r="C45" s="59"/>
      <c r="D45" s="59"/>
      <c r="E45" s="59"/>
      <c r="F45" s="59"/>
      <c r="G45" s="59"/>
      <c r="H45" s="59"/>
    </row>
    <row r="46" spans="1:8" x14ac:dyDescent="0.2">
      <c r="A46" s="11" t="s">
        <v>60</v>
      </c>
      <c r="B46" s="59"/>
      <c r="C46" s="59"/>
      <c r="D46" s="59"/>
      <c r="E46" s="59"/>
      <c r="F46" s="59"/>
      <c r="G46" s="59"/>
      <c r="H46" s="59"/>
    </row>
    <row r="47" spans="1:8" x14ac:dyDescent="0.2">
      <c r="A47" s="11" t="s">
        <v>61</v>
      </c>
      <c r="B47" s="60">
        <v>55281</v>
      </c>
      <c r="C47" s="60"/>
      <c r="D47" s="60">
        <f>'Data Entry'!$D$47</f>
        <v>749316</v>
      </c>
      <c r="E47" s="59"/>
      <c r="F47" s="59"/>
      <c r="G47" s="59"/>
      <c r="H47" s="59"/>
    </row>
    <row r="48" spans="1:8" x14ac:dyDescent="0.2">
      <c r="B48" s="59"/>
      <c r="C48" s="59"/>
      <c r="D48" s="59"/>
      <c r="E48" s="59"/>
      <c r="F48" s="59"/>
      <c r="G48" s="59"/>
      <c r="H48" s="59"/>
    </row>
    <row r="49" spans="2:8" x14ac:dyDescent="0.2">
      <c r="B49" s="59"/>
      <c r="C49" s="59"/>
      <c r="D49" s="59"/>
      <c r="E49" s="59"/>
      <c r="F49" s="59"/>
      <c r="G49" s="59"/>
      <c r="H49" s="59"/>
    </row>
    <row r="50" spans="2:8" x14ac:dyDescent="0.2">
      <c r="B50" s="59"/>
      <c r="C50" s="59"/>
      <c r="D50" s="59"/>
      <c r="E50" s="59"/>
      <c r="F50" s="59"/>
      <c r="G50" s="59"/>
      <c r="H50" s="59"/>
    </row>
    <row r="51" spans="2:8" x14ac:dyDescent="0.2">
      <c r="B51" s="59"/>
      <c r="C51" s="59"/>
      <c r="D51" s="59"/>
      <c r="E51" s="59"/>
      <c r="F51" s="59"/>
      <c r="G51" s="59"/>
      <c r="H51" s="59"/>
    </row>
    <row r="52" spans="2:8" x14ac:dyDescent="0.2">
      <c r="B52" s="59"/>
      <c r="C52" s="59"/>
      <c r="D52" s="59"/>
      <c r="E52" s="59"/>
      <c r="F52" s="59"/>
      <c r="G52" s="59"/>
      <c r="H52" s="59"/>
    </row>
    <row r="53" spans="2:8" x14ac:dyDescent="0.2">
      <c r="B53" s="59"/>
      <c r="C53" s="59"/>
      <c r="D53" s="59"/>
      <c r="E53" s="59"/>
      <c r="F53" s="59"/>
      <c r="G53" s="59"/>
      <c r="H53" s="59"/>
    </row>
    <row r="54" spans="2:8" x14ac:dyDescent="0.2">
      <c r="B54" s="59"/>
      <c r="C54" s="59"/>
      <c r="D54" s="59"/>
      <c r="E54" s="59"/>
      <c r="F54" s="59"/>
      <c r="G54" s="59"/>
      <c r="H54" s="59"/>
    </row>
    <row r="55" spans="2:8" x14ac:dyDescent="0.2">
      <c r="B55" s="59"/>
      <c r="C55" s="59"/>
      <c r="D55" s="59"/>
      <c r="E55" s="59"/>
      <c r="F55" s="59"/>
      <c r="G55" s="59"/>
      <c r="H55" s="59"/>
    </row>
    <row r="56" spans="2:8" x14ac:dyDescent="0.2">
      <c r="B56" s="59"/>
      <c r="C56" s="59"/>
      <c r="D56" s="59"/>
      <c r="E56" s="59"/>
      <c r="F56" s="59"/>
      <c r="G56" s="59"/>
      <c r="H56" s="59"/>
    </row>
    <row r="57" spans="2:8" x14ac:dyDescent="0.2">
      <c r="B57" s="59"/>
      <c r="C57" s="59"/>
      <c r="D57" s="59"/>
      <c r="E57" s="59"/>
      <c r="F57" s="59"/>
      <c r="G57" s="59"/>
      <c r="H57" s="59"/>
    </row>
    <row r="58" spans="2:8" x14ac:dyDescent="0.2">
      <c r="B58" s="59"/>
      <c r="C58" s="59"/>
      <c r="D58" s="59"/>
      <c r="E58" s="59"/>
      <c r="F58" s="59"/>
      <c r="G58" s="59"/>
      <c r="H58" s="59"/>
    </row>
    <row r="59" spans="2:8" x14ac:dyDescent="0.2">
      <c r="B59" s="59"/>
      <c r="C59" s="59"/>
      <c r="D59" s="59"/>
      <c r="E59" s="59"/>
      <c r="F59" s="59"/>
      <c r="G59" s="59"/>
      <c r="H59" s="59"/>
    </row>
    <row r="60" spans="2:8" x14ac:dyDescent="0.2">
      <c r="B60" s="59"/>
      <c r="C60" s="59"/>
      <c r="D60" s="59"/>
      <c r="E60" s="59"/>
      <c r="F60" s="59"/>
      <c r="G60" s="59"/>
      <c r="H60" s="59"/>
    </row>
    <row r="61" spans="2:8" x14ac:dyDescent="0.2">
      <c r="B61" s="59"/>
      <c r="C61" s="59"/>
      <c r="D61" s="59"/>
      <c r="E61" s="59"/>
      <c r="F61" s="59"/>
      <c r="G61" s="59"/>
      <c r="H61" s="59"/>
    </row>
  </sheetData>
  <mergeCells count="5">
    <mergeCell ref="B14:F14"/>
    <mergeCell ref="A1:H1"/>
    <mergeCell ref="A2:H2"/>
    <mergeCell ref="A3:H3"/>
    <mergeCell ref="A4:H4"/>
  </mergeCells>
  <phoneticPr fontId="0" type="noConversion"/>
  <printOptions horizontalCentered="1"/>
  <pageMargins left="0.75" right="0.75" top="1" bottom="1" header="0.5" footer="0.5"/>
  <pageSetup scale="67" orientation="landscape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workbookViewId="0">
      <selection activeCell="G15" sqref="G15"/>
    </sheetView>
  </sheetViews>
  <sheetFormatPr defaultRowHeight="15" x14ac:dyDescent="0.2"/>
  <cols>
    <col min="1" max="1" width="51.28515625" style="11" customWidth="1"/>
    <col min="2" max="2" width="14.7109375" style="11" customWidth="1"/>
    <col min="3" max="3" width="15.85546875" style="11" customWidth="1"/>
    <col min="4" max="4" width="14.7109375" style="11" customWidth="1"/>
    <col min="5" max="5" width="11" style="11" customWidth="1"/>
    <col min="6" max="6" width="18.42578125" style="11" customWidth="1"/>
    <col min="7" max="7" width="12.7109375" style="11" customWidth="1"/>
    <col min="8" max="8" width="11.42578125" style="11" bestFit="1" customWidth="1"/>
    <col min="9" max="16384" width="9.140625" style="11"/>
  </cols>
  <sheetData>
    <row r="1" spans="1:8" ht="15.75" x14ac:dyDescent="0.25">
      <c r="A1" s="65" t="s">
        <v>16</v>
      </c>
      <c r="B1" s="66"/>
      <c r="C1" s="66"/>
      <c r="D1" s="66"/>
      <c r="E1" s="66"/>
      <c r="F1" s="66"/>
      <c r="G1" s="66"/>
      <c r="H1" s="67"/>
    </row>
    <row r="2" spans="1:8" ht="15.75" x14ac:dyDescent="0.25">
      <c r="A2" s="68" t="s">
        <v>17</v>
      </c>
      <c r="B2" s="69"/>
      <c r="C2" s="69"/>
      <c r="D2" s="69"/>
      <c r="E2" s="69"/>
      <c r="F2" s="69"/>
      <c r="G2" s="69"/>
      <c r="H2" s="70"/>
    </row>
    <row r="3" spans="1:8" ht="15.75" x14ac:dyDescent="0.25">
      <c r="A3" s="68" t="str">
        <f>'Data Entry'!$A$3</f>
        <v>2016-17 FINANCIAL REPORT</v>
      </c>
      <c r="B3" s="69"/>
      <c r="C3" s="69"/>
      <c r="D3" s="69"/>
      <c r="E3" s="69"/>
      <c r="F3" s="69"/>
      <c r="G3" s="69"/>
      <c r="H3" s="70"/>
    </row>
    <row r="4" spans="1:8" ht="15.75" x14ac:dyDescent="0.25">
      <c r="A4" s="68" t="s">
        <v>86</v>
      </c>
      <c r="B4" s="69"/>
      <c r="C4" s="69"/>
      <c r="D4" s="69"/>
      <c r="E4" s="69"/>
      <c r="F4" s="69"/>
      <c r="G4" s="69"/>
      <c r="H4" s="70"/>
    </row>
    <row r="5" spans="1:8" x14ac:dyDescent="0.2">
      <c r="A5" s="13"/>
      <c r="B5" s="14"/>
      <c r="C5" s="14"/>
      <c r="D5" s="14"/>
      <c r="E5" s="14"/>
      <c r="F5" s="14"/>
      <c r="G5" s="14"/>
      <c r="H5" s="15"/>
    </row>
    <row r="6" spans="1:8" ht="15.75" x14ac:dyDescent="0.25">
      <c r="A6" s="16" t="s">
        <v>18</v>
      </c>
      <c r="B6" s="12" t="s">
        <v>19</v>
      </c>
      <c r="C6" s="12" t="s">
        <v>20</v>
      </c>
      <c r="D6" s="12" t="s">
        <v>21</v>
      </c>
      <c r="E6" s="12" t="s">
        <v>20</v>
      </c>
      <c r="F6" s="12" t="s">
        <v>22</v>
      </c>
      <c r="G6" s="12" t="s">
        <v>20</v>
      </c>
      <c r="H6" s="15"/>
    </row>
    <row r="7" spans="1:8" x14ac:dyDescent="0.2">
      <c r="A7" s="13"/>
      <c r="B7" s="14"/>
      <c r="C7" s="14"/>
      <c r="D7" s="14"/>
      <c r="E7" s="14"/>
      <c r="F7" s="14"/>
      <c r="G7" s="14"/>
      <c r="H7" s="15"/>
    </row>
    <row r="8" spans="1:8" x14ac:dyDescent="0.2">
      <c r="A8" s="13" t="s">
        <v>23</v>
      </c>
      <c r="B8" s="39">
        <v>31959</v>
      </c>
      <c r="C8" s="40">
        <f>B8/B12</f>
        <v>0.1048</v>
      </c>
      <c r="D8" s="39">
        <f>'Data Entry'!D8</f>
        <v>9493412</v>
      </c>
      <c r="E8" s="40">
        <f>'Data Entry'!E8</f>
        <v>0.16320000000000001</v>
      </c>
      <c r="F8" s="39">
        <f>'Data Entry'!F8</f>
        <v>3286119869</v>
      </c>
      <c r="G8" s="40">
        <f>'Data Entry'!G8</f>
        <v>0.1321</v>
      </c>
      <c r="H8" s="41"/>
    </row>
    <row r="9" spans="1:8" x14ac:dyDescent="0.2">
      <c r="A9" s="13" t="s">
        <v>24</v>
      </c>
      <c r="B9" s="39">
        <v>273073</v>
      </c>
      <c r="C9" s="40">
        <f>B9/B12</f>
        <v>0.8952</v>
      </c>
      <c r="D9" s="39">
        <f>'Data Entry'!D9</f>
        <v>48573302</v>
      </c>
      <c r="E9" s="40">
        <f>'Data Entry'!E9</f>
        <v>0.83499999999999996</v>
      </c>
      <c r="F9" s="39">
        <f>'Data Entry'!F9</f>
        <v>21522040210</v>
      </c>
      <c r="G9" s="40">
        <f>'Data Entry'!G9</f>
        <v>0.86499999999999999</v>
      </c>
      <c r="H9" s="41"/>
    </row>
    <row r="10" spans="1:8" x14ac:dyDescent="0.2">
      <c r="A10" s="13" t="s">
        <v>25</v>
      </c>
      <c r="B10" s="39">
        <v>0</v>
      </c>
      <c r="C10" s="40">
        <v>0</v>
      </c>
      <c r="D10" s="39">
        <f>'Data Entry'!D10</f>
        <v>103776</v>
      </c>
      <c r="E10" s="40">
        <f>'Data Entry'!E10</f>
        <v>1.8E-3</v>
      </c>
      <c r="F10" s="39">
        <f>'Data Entry'!F10</f>
        <v>47000042</v>
      </c>
      <c r="G10" s="40">
        <f>'Data Entry'!G10</f>
        <v>1.9E-3</v>
      </c>
      <c r="H10" s="41"/>
    </row>
    <row r="11" spans="1:8" x14ac:dyDescent="0.2">
      <c r="A11" s="13" t="s">
        <v>26</v>
      </c>
      <c r="B11" s="39">
        <v>0</v>
      </c>
      <c r="C11" s="40">
        <v>0</v>
      </c>
      <c r="D11" s="39">
        <f>'Data Entry'!D11</f>
        <v>0</v>
      </c>
      <c r="E11" s="40">
        <f>'Data Entry'!E11</f>
        <v>0</v>
      </c>
      <c r="F11" s="39">
        <f>'Data Entry'!F11</f>
        <v>24507821</v>
      </c>
      <c r="G11" s="40">
        <f>'Data Entry'!G11</f>
        <v>1E-3</v>
      </c>
      <c r="H11" s="41"/>
    </row>
    <row r="12" spans="1:8" ht="16.5" thickBot="1" x14ac:dyDescent="0.3">
      <c r="A12" s="17" t="s">
        <v>27</v>
      </c>
      <c r="B12" s="42">
        <f t="shared" ref="B12:C12" si="0">SUM(B8:B11)</f>
        <v>305032</v>
      </c>
      <c r="C12" s="43">
        <f t="shared" si="0"/>
        <v>1</v>
      </c>
      <c r="D12" s="42">
        <f>'Data Entry'!D12</f>
        <v>58170490</v>
      </c>
      <c r="E12" s="43">
        <f>'Data Entry'!E12</f>
        <v>1</v>
      </c>
      <c r="F12" s="42">
        <f>'Data Entry'!F12</f>
        <v>24879667942</v>
      </c>
      <c r="G12" s="43">
        <f>'Data Entry'!G12</f>
        <v>1</v>
      </c>
      <c r="H12" s="44"/>
    </row>
    <row r="13" spans="1:8" x14ac:dyDescent="0.2">
      <c r="A13" s="13"/>
      <c r="B13" s="45"/>
      <c r="C13" s="45"/>
      <c r="D13" s="45"/>
      <c r="E13" s="45"/>
      <c r="F13" s="46"/>
      <c r="G13" s="40"/>
      <c r="H13" s="41"/>
    </row>
    <row r="14" spans="1:8" ht="15.75" x14ac:dyDescent="0.25">
      <c r="A14" s="16" t="s">
        <v>28</v>
      </c>
      <c r="B14" s="64" t="s">
        <v>29</v>
      </c>
      <c r="C14" s="64"/>
      <c r="D14" s="64"/>
      <c r="E14" s="64"/>
      <c r="F14" s="64"/>
      <c r="G14" s="47"/>
      <c r="H14" s="48" t="s">
        <v>27</v>
      </c>
    </row>
    <row r="15" spans="1:8" ht="15.75" x14ac:dyDescent="0.25">
      <c r="A15" s="16"/>
      <c r="B15" s="49" t="s">
        <v>19</v>
      </c>
      <c r="C15" s="47"/>
      <c r="D15" s="49" t="s">
        <v>21</v>
      </c>
      <c r="E15" s="47"/>
      <c r="F15" s="49" t="s">
        <v>22</v>
      </c>
      <c r="G15" s="47"/>
      <c r="H15" s="48" t="s">
        <v>30</v>
      </c>
    </row>
    <row r="16" spans="1:8" x14ac:dyDescent="0.2">
      <c r="A16" s="13"/>
      <c r="B16" s="45"/>
      <c r="C16" s="45"/>
      <c r="D16" s="45"/>
      <c r="E16" s="45"/>
      <c r="F16" s="45"/>
      <c r="G16" s="45"/>
      <c r="H16" s="41"/>
    </row>
    <row r="17" spans="1:8" x14ac:dyDescent="0.2">
      <c r="A17" s="13" t="s">
        <v>31</v>
      </c>
      <c r="B17" s="39">
        <v>8</v>
      </c>
      <c r="C17" s="45"/>
      <c r="D17" s="39">
        <f>'Data Entry'!D17</f>
        <v>4274</v>
      </c>
      <c r="E17" s="39"/>
      <c r="F17" s="39">
        <f>'Data Entry'!F17</f>
        <v>4703</v>
      </c>
      <c r="G17" s="45"/>
      <c r="H17" s="50">
        <v>302</v>
      </c>
    </row>
    <row r="18" spans="1:8" x14ac:dyDescent="0.2">
      <c r="A18" s="13" t="s">
        <v>32</v>
      </c>
      <c r="B18" s="39">
        <v>110</v>
      </c>
      <c r="C18" s="45" t="s">
        <v>4</v>
      </c>
      <c r="D18" s="39">
        <f>'Data Entry'!D18</f>
        <v>915</v>
      </c>
      <c r="E18" s="39"/>
      <c r="F18" s="39">
        <f>'Data Entry'!F18</f>
        <v>969</v>
      </c>
      <c r="G18" s="45"/>
      <c r="H18" s="50">
        <v>4381</v>
      </c>
    </row>
    <row r="19" spans="1:8" x14ac:dyDescent="0.2">
      <c r="A19" s="13" t="s">
        <v>33</v>
      </c>
      <c r="B19" s="39">
        <v>7187</v>
      </c>
      <c r="C19" s="45"/>
      <c r="D19" s="39">
        <f>'Data Entry'!D19</f>
        <v>580</v>
      </c>
      <c r="E19" s="39"/>
      <c r="F19" s="39">
        <f>'Data Entry'!F19</f>
        <v>206</v>
      </c>
      <c r="G19" s="45"/>
      <c r="H19" s="50">
        <v>285623</v>
      </c>
    </row>
    <row r="20" spans="1:8" x14ac:dyDescent="0.2">
      <c r="A20" s="13" t="s">
        <v>34</v>
      </c>
      <c r="B20" s="39">
        <v>0</v>
      </c>
      <c r="C20" s="45" t="s">
        <v>4</v>
      </c>
      <c r="D20" s="39">
        <f>'Data Entry'!D20</f>
        <v>485</v>
      </c>
      <c r="E20" s="39"/>
      <c r="F20" s="39">
        <f>'Data Entry'!F20</f>
        <v>573</v>
      </c>
      <c r="G20" s="45"/>
      <c r="H20" s="50">
        <v>0</v>
      </c>
    </row>
    <row r="21" spans="1:8" ht="15.75" x14ac:dyDescent="0.25">
      <c r="A21" s="13" t="s">
        <v>35</v>
      </c>
      <c r="B21" s="39">
        <v>345</v>
      </c>
      <c r="C21" s="45"/>
      <c r="D21" s="39">
        <f>'Data Entry'!D21</f>
        <v>364</v>
      </c>
      <c r="E21" s="39"/>
      <c r="F21" s="39">
        <f>'Data Entry'!F21</f>
        <v>212</v>
      </c>
      <c r="G21" s="51" t="s">
        <v>50</v>
      </c>
      <c r="H21" s="50">
        <v>13717</v>
      </c>
    </row>
    <row r="22" spans="1:8" x14ac:dyDescent="0.2">
      <c r="A22" s="13" t="s">
        <v>36</v>
      </c>
      <c r="B22" s="39">
        <v>0</v>
      </c>
      <c r="C22" s="45"/>
      <c r="D22" s="39">
        <f>'Data Entry'!D22</f>
        <v>572</v>
      </c>
      <c r="E22" s="39"/>
      <c r="F22" s="39">
        <f>'Data Entry'!F22</f>
        <v>508</v>
      </c>
      <c r="G22" s="45"/>
      <c r="H22" s="50">
        <v>0</v>
      </c>
    </row>
    <row r="23" spans="1:8" x14ac:dyDescent="0.2">
      <c r="A23" s="13" t="s">
        <v>37</v>
      </c>
      <c r="B23" s="39">
        <v>0</v>
      </c>
      <c r="C23" s="45"/>
      <c r="D23" s="39">
        <f>'Data Entry'!D23</f>
        <v>791</v>
      </c>
      <c r="E23" s="39"/>
      <c r="F23" s="39">
        <f>'Data Entry'!F23</f>
        <v>892</v>
      </c>
      <c r="G23" s="45"/>
      <c r="H23" s="50">
        <v>0</v>
      </c>
    </row>
    <row r="24" spans="1:8" x14ac:dyDescent="0.2">
      <c r="A24" s="13" t="s">
        <v>38</v>
      </c>
      <c r="B24" s="39">
        <v>25</v>
      </c>
      <c r="C24" s="45"/>
      <c r="D24" s="39">
        <f>'Data Entry'!D24</f>
        <v>194</v>
      </c>
      <c r="E24" s="39"/>
      <c r="F24" s="39">
        <f>'Data Entry'!F24</f>
        <v>200</v>
      </c>
      <c r="G24" s="45"/>
      <c r="H24" s="50">
        <v>1009</v>
      </c>
    </row>
    <row r="25" spans="1:8" x14ac:dyDescent="0.2">
      <c r="A25" s="13"/>
      <c r="B25" s="39"/>
      <c r="C25" s="45"/>
      <c r="D25" s="39"/>
      <c r="E25" s="45"/>
      <c r="F25" s="39"/>
      <c r="G25" s="45"/>
      <c r="H25" s="50"/>
    </row>
    <row r="26" spans="1:8" ht="16.5" thickBot="1" x14ac:dyDescent="0.3">
      <c r="A26" s="17" t="s">
        <v>39</v>
      </c>
      <c r="B26" s="42">
        <f>SUM(B17:B25)</f>
        <v>7675</v>
      </c>
      <c r="C26" s="52"/>
      <c r="D26" s="42">
        <f>SUM(D17:D25)</f>
        <v>8175</v>
      </c>
      <c r="E26" s="52"/>
      <c r="F26" s="42">
        <f>SUM(F17:F25)</f>
        <v>8263</v>
      </c>
      <c r="G26" s="52"/>
      <c r="H26" s="53">
        <f>SUM(H17:H25)</f>
        <v>305032</v>
      </c>
    </row>
    <row r="27" spans="1:8" x14ac:dyDescent="0.2">
      <c r="A27" s="13"/>
      <c r="B27" s="45"/>
      <c r="C27" s="45"/>
      <c r="D27" s="45"/>
      <c r="E27" s="45"/>
      <c r="F27" s="45"/>
      <c r="G27" s="45"/>
      <c r="H27" s="41"/>
    </row>
    <row r="28" spans="1:8" ht="15.75" x14ac:dyDescent="0.25">
      <c r="A28" s="16" t="s">
        <v>65</v>
      </c>
      <c r="B28" s="45"/>
      <c r="C28" s="45"/>
      <c r="D28" s="45"/>
      <c r="E28" s="45"/>
      <c r="F28" s="45"/>
      <c r="G28" s="45"/>
      <c r="H28" s="41"/>
    </row>
    <row r="29" spans="1:8" x14ac:dyDescent="0.2">
      <c r="A29" s="13" t="s">
        <v>40</v>
      </c>
      <c r="B29" s="39">
        <v>3</v>
      </c>
      <c r="C29" s="39" t="s">
        <v>46</v>
      </c>
      <c r="D29" s="39">
        <f>'Data Entry'!D29</f>
        <v>3697</v>
      </c>
      <c r="E29" s="39"/>
      <c r="F29" s="39">
        <f>'Data Entry'!F29</f>
        <v>3959</v>
      </c>
      <c r="G29" s="39"/>
      <c r="H29" s="50">
        <v>76</v>
      </c>
    </row>
    <row r="30" spans="1:8" x14ac:dyDescent="0.2">
      <c r="A30" s="13" t="s">
        <v>53</v>
      </c>
      <c r="B30" s="39">
        <v>0</v>
      </c>
      <c r="C30" s="39"/>
      <c r="D30" s="39">
        <f>'Data Entry'!D30</f>
        <v>4229</v>
      </c>
      <c r="E30" s="39"/>
      <c r="F30" s="39">
        <f>'Data Entry'!F30</f>
        <v>4741</v>
      </c>
      <c r="G30" s="39"/>
      <c r="H30" s="50">
        <v>0</v>
      </c>
    </row>
    <row r="31" spans="1:8" x14ac:dyDescent="0.2">
      <c r="A31" s="13" t="s">
        <v>41</v>
      </c>
      <c r="B31" s="39">
        <v>16</v>
      </c>
      <c r="C31" s="39"/>
      <c r="D31" s="39">
        <f>'Data Entry'!D31</f>
        <v>6051</v>
      </c>
      <c r="E31" s="39"/>
      <c r="F31" s="39">
        <f>'Data Entry'!F31</f>
        <v>7355</v>
      </c>
      <c r="G31" s="39"/>
      <c r="H31" s="50">
        <v>215</v>
      </c>
    </row>
    <row r="32" spans="1:8" x14ac:dyDescent="0.2">
      <c r="A32" s="13" t="s">
        <v>85</v>
      </c>
      <c r="B32" s="39">
        <v>3</v>
      </c>
      <c r="C32" s="39"/>
      <c r="D32" s="39">
        <f>'Data Entry'!D32</f>
        <v>2694</v>
      </c>
      <c r="E32" s="39"/>
      <c r="F32" s="39">
        <f>'Data Entry'!F32</f>
        <v>4164</v>
      </c>
      <c r="G32" s="39"/>
      <c r="H32" s="50">
        <v>11</v>
      </c>
    </row>
    <row r="33" spans="1:8" ht="15.75" thickBot="1" x14ac:dyDescent="0.25">
      <c r="A33" s="18" t="s">
        <v>78</v>
      </c>
      <c r="B33" s="54" t="s">
        <v>47</v>
      </c>
      <c r="C33" s="54"/>
      <c r="D33" s="54" t="str">
        <f>'Data Entry'!D33</f>
        <v>*</v>
      </c>
      <c r="E33" s="54"/>
      <c r="F33" s="54" t="str">
        <f>'Data Entry'!F33</f>
        <v>*</v>
      </c>
      <c r="G33" s="54"/>
      <c r="H33" s="55" t="s">
        <v>47</v>
      </c>
    </row>
    <row r="34" spans="1:8" x14ac:dyDescent="0.2">
      <c r="A34" s="13"/>
      <c r="B34" s="45"/>
      <c r="C34" s="45"/>
      <c r="D34" s="45"/>
      <c r="E34" s="45"/>
      <c r="F34" s="45"/>
      <c r="G34" s="45"/>
      <c r="H34" s="41"/>
    </row>
    <row r="35" spans="1:8" ht="15.75" x14ac:dyDescent="0.25">
      <c r="A35" s="16" t="s">
        <v>49</v>
      </c>
      <c r="B35" s="45"/>
      <c r="C35" s="45"/>
      <c r="D35" s="45"/>
      <c r="E35" s="45"/>
      <c r="F35" s="45"/>
      <c r="G35" s="45"/>
      <c r="H35" s="41"/>
    </row>
    <row r="36" spans="1:8" x14ac:dyDescent="0.2">
      <c r="A36" s="13" t="s">
        <v>42</v>
      </c>
      <c r="B36" s="39">
        <v>2626</v>
      </c>
      <c r="C36" s="39"/>
      <c r="D36" s="39">
        <f>'Data Entry'!D36</f>
        <v>261483</v>
      </c>
      <c r="E36" s="39"/>
      <c r="F36" s="39"/>
      <c r="G36" s="39"/>
      <c r="H36" s="50"/>
    </row>
    <row r="37" spans="1:8" x14ac:dyDescent="0.2">
      <c r="A37" s="13" t="s">
        <v>43</v>
      </c>
      <c r="B37" s="39">
        <v>4032</v>
      </c>
      <c r="C37" s="39"/>
      <c r="D37" s="39">
        <f>'Data Entry'!D37</f>
        <v>550488</v>
      </c>
      <c r="E37" s="39"/>
      <c r="F37" s="39"/>
      <c r="G37" s="39"/>
      <c r="H37" s="50"/>
    </row>
    <row r="38" spans="1:8" x14ac:dyDescent="0.2">
      <c r="A38" s="13" t="s">
        <v>44</v>
      </c>
      <c r="B38" s="39">
        <v>7059</v>
      </c>
      <c r="C38" s="39"/>
      <c r="D38" s="39">
        <f>'Data Entry'!D38</f>
        <v>1142261</v>
      </c>
      <c r="E38" s="39"/>
      <c r="F38" s="39"/>
      <c r="G38" s="39"/>
      <c r="H38" s="50"/>
    </row>
    <row r="39" spans="1:8" x14ac:dyDescent="0.2">
      <c r="A39" s="13"/>
      <c r="B39" s="45"/>
      <c r="C39" s="45"/>
      <c r="D39" s="45"/>
      <c r="E39" s="45"/>
      <c r="F39" s="45"/>
      <c r="G39" s="45"/>
      <c r="H39" s="41"/>
    </row>
    <row r="40" spans="1:8" ht="16.5" thickBot="1" x14ac:dyDescent="0.3">
      <c r="A40" s="17" t="s">
        <v>27</v>
      </c>
      <c r="B40" s="42">
        <f>SUM(B36:B39)</f>
        <v>13717</v>
      </c>
      <c r="C40" s="52" t="s">
        <v>50</v>
      </c>
      <c r="D40" s="42">
        <f>SUM(D36:D39)</f>
        <v>1954232</v>
      </c>
      <c r="E40" s="52"/>
      <c r="F40" s="52"/>
      <c r="G40" s="52"/>
      <c r="H40" s="56"/>
    </row>
    <row r="41" spans="1:8" ht="15.75" x14ac:dyDescent="0.25">
      <c r="A41" s="16"/>
      <c r="B41" s="57"/>
      <c r="C41" s="47"/>
      <c r="D41" s="57"/>
      <c r="E41" s="47"/>
      <c r="F41" s="47"/>
      <c r="G41" s="47"/>
      <c r="H41" s="58"/>
    </row>
    <row r="42" spans="1:8" ht="16.5" thickBot="1" x14ac:dyDescent="0.3">
      <c r="A42" s="17" t="s">
        <v>45</v>
      </c>
      <c r="B42" s="42">
        <v>184</v>
      </c>
      <c r="C42" s="52"/>
      <c r="D42" s="42">
        <f>'Data Entry'!D42</f>
        <v>26104</v>
      </c>
      <c r="E42" s="52"/>
      <c r="F42" s="52"/>
      <c r="G42" s="52"/>
      <c r="H42" s="56"/>
    </row>
    <row r="43" spans="1:8" x14ac:dyDescent="0.2">
      <c r="B43" s="59"/>
      <c r="C43" s="59"/>
      <c r="D43" s="59"/>
      <c r="E43" s="59"/>
      <c r="F43" s="59"/>
      <c r="G43" s="59"/>
      <c r="H43" s="59"/>
    </row>
    <row r="44" spans="1:8" x14ac:dyDescent="0.2">
      <c r="A44" s="11" t="s">
        <v>58</v>
      </c>
      <c r="B44" s="59"/>
      <c r="C44" s="59"/>
      <c r="D44" s="59"/>
      <c r="E44" s="59"/>
      <c r="F44" s="59"/>
      <c r="G44" s="59"/>
      <c r="H44" s="59"/>
    </row>
    <row r="45" spans="1:8" x14ac:dyDescent="0.2">
      <c r="A45" s="11" t="s">
        <v>57</v>
      </c>
      <c r="B45" s="59"/>
      <c r="C45" s="59"/>
      <c r="D45" s="59"/>
      <c r="E45" s="59"/>
      <c r="F45" s="59"/>
      <c r="G45" s="59"/>
      <c r="H45" s="59"/>
    </row>
    <row r="46" spans="1:8" x14ac:dyDescent="0.2">
      <c r="A46" s="11" t="s">
        <v>60</v>
      </c>
      <c r="B46" s="59"/>
      <c r="C46" s="59"/>
      <c r="D46" s="59"/>
      <c r="E46" s="59"/>
      <c r="F46" s="59"/>
      <c r="G46" s="59"/>
      <c r="H46" s="59"/>
    </row>
    <row r="47" spans="1:8" x14ac:dyDescent="0.2">
      <c r="A47" s="11" t="s">
        <v>61</v>
      </c>
      <c r="B47" s="60">
        <v>0</v>
      </c>
      <c r="C47" s="60"/>
      <c r="D47" s="60">
        <f>'Data Entry'!$D$47</f>
        <v>749316</v>
      </c>
      <c r="E47" s="59"/>
      <c r="F47" s="59"/>
      <c r="G47" s="59"/>
      <c r="H47" s="59"/>
    </row>
    <row r="48" spans="1:8" x14ac:dyDescent="0.2">
      <c r="B48" s="59"/>
      <c r="C48" s="59"/>
      <c r="D48" s="59"/>
      <c r="E48" s="59"/>
      <c r="F48" s="59"/>
      <c r="G48" s="59"/>
      <c r="H48" s="59"/>
    </row>
    <row r="49" spans="2:8" x14ac:dyDescent="0.2">
      <c r="B49" s="59"/>
      <c r="C49" s="59"/>
      <c r="D49" s="59"/>
      <c r="E49" s="59"/>
      <c r="F49" s="59"/>
      <c r="G49" s="59"/>
      <c r="H49" s="59"/>
    </row>
    <row r="50" spans="2:8" x14ac:dyDescent="0.2">
      <c r="B50" s="59"/>
      <c r="C50" s="59"/>
      <c r="D50" s="59"/>
      <c r="E50" s="59"/>
      <c r="F50" s="59"/>
      <c r="G50" s="59"/>
      <c r="H50" s="59"/>
    </row>
    <row r="51" spans="2:8" x14ac:dyDescent="0.2">
      <c r="B51" s="59"/>
      <c r="C51" s="59"/>
      <c r="D51" s="59"/>
      <c r="E51" s="59"/>
      <c r="F51" s="59"/>
      <c r="G51" s="59"/>
      <c r="H51" s="59"/>
    </row>
    <row r="52" spans="2:8" x14ac:dyDescent="0.2">
      <c r="B52" s="59"/>
      <c r="C52" s="59"/>
      <c r="D52" s="59"/>
      <c r="E52" s="59"/>
      <c r="F52" s="59"/>
      <c r="G52" s="59"/>
      <c r="H52" s="59"/>
    </row>
    <row r="53" spans="2:8" x14ac:dyDescent="0.2">
      <c r="B53" s="59"/>
      <c r="C53" s="59"/>
      <c r="D53" s="59"/>
      <c r="E53" s="59"/>
      <c r="F53" s="59"/>
      <c r="G53" s="59"/>
      <c r="H53" s="59"/>
    </row>
    <row r="54" spans="2:8" x14ac:dyDescent="0.2">
      <c r="B54" s="59"/>
      <c r="C54" s="59"/>
      <c r="D54" s="59"/>
      <c r="E54" s="59"/>
      <c r="F54" s="59"/>
      <c r="G54" s="59"/>
      <c r="H54" s="59"/>
    </row>
    <row r="55" spans="2:8" x14ac:dyDescent="0.2">
      <c r="B55" s="59"/>
      <c r="C55" s="59"/>
      <c r="D55" s="59"/>
      <c r="E55" s="59"/>
      <c r="F55" s="59"/>
      <c r="G55" s="59"/>
      <c r="H55" s="59"/>
    </row>
    <row r="56" spans="2:8" x14ac:dyDescent="0.2">
      <c r="B56" s="59"/>
      <c r="C56" s="59"/>
      <c r="D56" s="59"/>
      <c r="E56" s="59"/>
      <c r="F56" s="59"/>
      <c r="G56" s="59"/>
      <c r="H56" s="59"/>
    </row>
    <row r="57" spans="2:8" x14ac:dyDescent="0.2">
      <c r="B57" s="59"/>
      <c r="C57" s="59"/>
      <c r="D57" s="59"/>
      <c r="E57" s="59"/>
      <c r="F57" s="59"/>
      <c r="G57" s="59"/>
      <c r="H57" s="59"/>
    </row>
    <row r="58" spans="2:8" x14ac:dyDescent="0.2">
      <c r="B58" s="59"/>
      <c r="C58" s="59"/>
      <c r="D58" s="59"/>
      <c r="E58" s="59"/>
      <c r="F58" s="59"/>
      <c r="G58" s="59"/>
      <c r="H58" s="59"/>
    </row>
    <row r="59" spans="2:8" x14ac:dyDescent="0.2">
      <c r="B59" s="59"/>
      <c r="C59" s="59"/>
      <c r="D59" s="59"/>
      <c r="E59" s="59"/>
      <c r="F59" s="59"/>
      <c r="G59" s="59"/>
      <c r="H59" s="59"/>
    </row>
    <row r="60" spans="2:8" x14ac:dyDescent="0.2">
      <c r="B60" s="59"/>
      <c r="C60" s="59"/>
      <c r="D60" s="59"/>
      <c r="E60" s="59"/>
      <c r="F60" s="59"/>
      <c r="G60" s="59"/>
      <c r="H60" s="59"/>
    </row>
    <row r="61" spans="2:8" x14ac:dyDescent="0.2">
      <c r="B61" s="59"/>
      <c r="C61" s="59"/>
      <c r="D61" s="59"/>
      <c r="E61" s="59"/>
      <c r="F61" s="59"/>
      <c r="G61" s="59"/>
      <c r="H61" s="59"/>
    </row>
  </sheetData>
  <mergeCells count="5">
    <mergeCell ref="B14:F14"/>
    <mergeCell ref="A1:H1"/>
    <mergeCell ref="A2:H2"/>
    <mergeCell ref="A3:H3"/>
    <mergeCell ref="A4:H4"/>
  </mergeCells>
  <phoneticPr fontId="0" type="noConversion"/>
  <printOptions horizontalCentered="1"/>
  <pageMargins left="0.75" right="0.75" top="1" bottom="1" header="0.5" footer="0.5"/>
  <pageSetup scale="67"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workbookViewId="0">
      <selection activeCell="G15" sqref="G15"/>
    </sheetView>
  </sheetViews>
  <sheetFormatPr defaultRowHeight="15" x14ac:dyDescent="0.2"/>
  <cols>
    <col min="1" max="1" width="50.140625" style="11" customWidth="1"/>
    <col min="2" max="2" width="14.7109375" style="11" customWidth="1"/>
    <col min="3" max="3" width="15.85546875" style="11" customWidth="1"/>
    <col min="4" max="4" width="14.7109375" style="11" customWidth="1"/>
    <col min="5" max="5" width="11" style="11" customWidth="1"/>
    <col min="6" max="6" width="18.42578125" style="11" customWidth="1"/>
    <col min="7" max="7" width="12.7109375" style="11" customWidth="1"/>
    <col min="8" max="8" width="11.42578125" style="11" bestFit="1" customWidth="1"/>
    <col min="9" max="16384" width="9.140625" style="11"/>
  </cols>
  <sheetData>
    <row r="1" spans="1:8" ht="15.75" x14ac:dyDescent="0.25">
      <c r="A1" s="65" t="s">
        <v>16</v>
      </c>
      <c r="B1" s="66"/>
      <c r="C1" s="66"/>
      <c r="D1" s="66"/>
      <c r="E1" s="66"/>
      <c r="F1" s="66"/>
      <c r="G1" s="66"/>
      <c r="H1" s="67"/>
    </row>
    <row r="2" spans="1:8" ht="15.75" x14ac:dyDescent="0.25">
      <c r="A2" s="68" t="s">
        <v>17</v>
      </c>
      <c r="B2" s="69"/>
      <c r="C2" s="69"/>
      <c r="D2" s="69"/>
      <c r="E2" s="69"/>
      <c r="F2" s="69"/>
      <c r="G2" s="69"/>
      <c r="H2" s="70"/>
    </row>
    <row r="3" spans="1:8" ht="15.75" x14ac:dyDescent="0.25">
      <c r="A3" s="68" t="str">
        <f>'Data Entry'!$A$3</f>
        <v>2016-17 FINANCIAL REPORT</v>
      </c>
      <c r="B3" s="69"/>
      <c r="C3" s="69"/>
      <c r="D3" s="69"/>
      <c r="E3" s="69"/>
      <c r="F3" s="69"/>
      <c r="G3" s="69"/>
      <c r="H3" s="70"/>
    </row>
    <row r="4" spans="1:8" ht="15.75" x14ac:dyDescent="0.25">
      <c r="A4" s="68" t="s">
        <v>91</v>
      </c>
      <c r="B4" s="69"/>
      <c r="C4" s="69"/>
      <c r="D4" s="69"/>
      <c r="E4" s="69"/>
      <c r="F4" s="69"/>
      <c r="G4" s="69"/>
      <c r="H4" s="70"/>
    </row>
    <row r="5" spans="1:8" x14ac:dyDescent="0.2">
      <c r="A5" s="13"/>
      <c r="B5" s="14"/>
      <c r="C5" s="14"/>
      <c r="D5" s="14"/>
      <c r="E5" s="14"/>
      <c r="F5" s="14"/>
      <c r="G5" s="14"/>
      <c r="H5" s="15"/>
    </row>
    <row r="6" spans="1:8" ht="15.75" x14ac:dyDescent="0.25">
      <c r="A6" s="16" t="s">
        <v>18</v>
      </c>
      <c r="B6" s="12" t="s">
        <v>19</v>
      </c>
      <c r="C6" s="12" t="s">
        <v>20</v>
      </c>
      <c r="D6" s="12" t="s">
        <v>21</v>
      </c>
      <c r="E6" s="12" t="s">
        <v>20</v>
      </c>
      <c r="F6" s="12" t="s">
        <v>22</v>
      </c>
      <c r="G6" s="12" t="s">
        <v>20</v>
      </c>
      <c r="H6" s="15"/>
    </row>
    <row r="7" spans="1:8" x14ac:dyDescent="0.2">
      <c r="A7" s="13"/>
      <c r="B7" s="14"/>
      <c r="C7" s="14"/>
      <c r="D7" s="14"/>
      <c r="E7" s="14"/>
      <c r="F7" s="14"/>
      <c r="G7" s="14"/>
      <c r="H7" s="15"/>
    </row>
    <row r="8" spans="1:8" x14ac:dyDescent="0.2">
      <c r="A8" s="13" t="s">
        <v>23</v>
      </c>
      <c r="B8" s="39">
        <v>0</v>
      </c>
      <c r="C8" s="40">
        <f>B8/B12</f>
        <v>0</v>
      </c>
      <c r="D8" s="39">
        <f>'Data Entry'!D8</f>
        <v>9493412</v>
      </c>
      <c r="E8" s="40">
        <f>'Data Entry'!E8</f>
        <v>0.16320000000000001</v>
      </c>
      <c r="F8" s="39">
        <f>'Data Entry'!F8</f>
        <v>3286119869</v>
      </c>
      <c r="G8" s="40">
        <f>'Data Entry'!G8</f>
        <v>0.1321</v>
      </c>
      <c r="H8" s="41"/>
    </row>
    <row r="9" spans="1:8" x14ac:dyDescent="0.2">
      <c r="A9" s="13" t="s">
        <v>24</v>
      </c>
      <c r="B9" s="39">
        <v>49185</v>
      </c>
      <c r="C9" s="40">
        <f>B9/B12</f>
        <v>1</v>
      </c>
      <c r="D9" s="39">
        <f>'Data Entry'!D9</f>
        <v>48573302</v>
      </c>
      <c r="E9" s="40">
        <f>'Data Entry'!E9</f>
        <v>0.83499999999999996</v>
      </c>
      <c r="F9" s="39">
        <f>'Data Entry'!F9</f>
        <v>21522040210</v>
      </c>
      <c r="G9" s="40">
        <f>'Data Entry'!G9</f>
        <v>0.86499999999999999</v>
      </c>
      <c r="H9" s="41"/>
    </row>
    <row r="10" spans="1:8" x14ac:dyDescent="0.2">
      <c r="A10" s="13" t="s">
        <v>25</v>
      </c>
      <c r="B10" s="39">
        <v>0</v>
      </c>
      <c r="C10" s="40">
        <f>B10/B12</f>
        <v>0</v>
      </c>
      <c r="D10" s="39">
        <f>'Data Entry'!D10</f>
        <v>103776</v>
      </c>
      <c r="E10" s="40">
        <f>'Data Entry'!E10</f>
        <v>1.8E-3</v>
      </c>
      <c r="F10" s="39">
        <f>'Data Entry'!F10</f>
        <v>47000042</v>
      </c>
      <c r="G10" s="40">
        <f>'Data Entry'!G10</f>
        <v>1.9E-3</v>
      </c>
      <c r="H10" s="41"/>
    </row>
    <row r="11" spans="1:8" x14ac:dyDescent="0.2">
      <c r="A11" s="13" t="s">
        <v>26</v>
      </c>
      <c r="B11" s="39">
        <v>0</v>
      </c>
      <c r="C11" s="40">
        <v>0</v>
      </c>
      <c r="D11" s="39">
        <f>'Data Entry'!D11</f>
        <v>0</v>
      </c>
      <c r="E11" s="40">
        <f>'Data Entry'!E11</f>
        <v>0</v>
      </c>
      <c r="F11" s="39">
        <f>'Data Entry'!F11</f>
        <v>24507821</v>
      </c>
      <c r="G11" s="40">
        <f>'Data Entry'!G11</f>
        <v>1E-3</v>
      </c>
      <c r="H11" s="41"/>
    </row>
    <row r="12" spans="1:8" ht="16.5" thickBot="1" x14ac:dyDescent="0.3">
      <c r="A12" s="17" t="s">
        <v>27</v>
      </c>
      <c r="B12" s="42">
        <f t="shared" ref="B12:C12" si="0">SUM(B8:B11)</f>
        <v>49185</v>
      </c>
      <c r="C12" s="43">
        <f t="shared" si="0"/>
        <v>1</v>
      </c>
      <c r="D12" s="42">
        <f>'Data Entry'!D12</f>
        <v>58170490</v>
      </c>
      <c r="E12" s="43">
        <f>'Data Entry'!E12</f>
        <v>1</v>
      </c>
      <c r="F12" s="42">
        <f>'Data Entry'!F12</f>
        <v>24879667942</v>
      </c>
      <c r="G12" s="43">
        <f>'Data Entry'!G12</f>
        <v>1</v>
      </c>
      <c r="H12" s="44"/>
    </row>
    <row r="13" spans="1:8" x14ac:dyDescent="0.2">
      <c r="A13" s="13"/>
      <c r="B13" s="45"/>
      <c r="C13" s="45"/>
      <c r="D13" s="45"/>
      <c r="E13" s="45"/>
      <c r="F13" s="46"/>
      <c r="G13" s="40"/>
      <c r="H13" s="41"/>
    </row>
    <row r="14" spans="1:8" ht="15.75" x14ac:dyDescent="0.25">
      <c r="A14" s="16" t="s">
        <v>28</v>
      </c>
      <c r="B14" s="64" t="s">
        <v>29</v>
      </c>
      <c r="C14" s="64"/>
      <c r="D14" s="64"/>
      <c r="E14" s="64"/>
      <c r="F14" s="64"/>
      <c r="G14" s="47"/>
      <c r="H14" s="48" t="s">
        <v>27</v>
      </c>
    </row>
    <row r="15" spans="1:8" ht="15.75" x14ac:dyDescent="0.25">
      <c r="A15" s="16"/>
      <c r="B15" s="49" t="s">
        <v>19</v>
      </c>
      <c r="C15" s="47"/>
      <c r="D15" s="49" t="s">
        <v>21</v>
      </c>
      <c r="E15" s="47"/>
      <c r="F15" s="49" t="s">
        <v>22</v>
      </c>
      <c r="G15" s="47"/>
      <c r="H15" s="48" t="s">
        <v>30</v>
      </c>
    </row>
    <row r="16" spans="1:8" x14ac:dyDescent="0.2">
      <c r="A16" s="13"/>
      <c r="B16" s="45"/>
      <c r="C16" s="45"/>
      <c r="D16" s="45"/>
      <c r="E16" s="45"/>
      <c r="F16" s="45"/>
      <c r="G16" s="45"/>
      <c r="H16" s="41"/>
    </row>
    <row r="17" spans="1:8" x14ac:dyDescent="0.2">
      <c r="A17" s="13" t="s">
        <v>31</v>
      </c>
      <c r="B17" s="39">
        <v>15208</v>
      </c>
      <c r="C17" s="40"/>
      <c r="D17" s="39">
        <f>'Data Entry'!D17</f>
        <v>4274</v>
      </c>
      <c r="E17" s="39"/>
      <c r="F17" s="39">
        <f>'Data Entry'!F17</f>
        <v>4703</v>
      </c>
      <c r="G17" s="45"/>
      <c r="H17" s="50">
        <v>45624</v>
      </c>
    </row>
    <row r="18" spans="1:8" x14ac:dyDescent="0.2">
      <c r="A18" s="13" t="s">
        <v>32</v>
      </c>
      <c r="B18" s="39">
        <v>105</v>
      </c>
      <c r="C18" s="40"/>
      <c r="D18" s="39">
        <f>'Data Entry'!D18</f>
        <v>915</v>
      </c>
      <c r="E18" s="39"/>
      <c r="F18" s="39">
        <f>'Data Entry'!F18</f>
        <v>969</v>
      </c>
      <c r="G18" s="45"/>
      <c r="H18" s="50">
        <v>316</v>
      </c>
    </row>
    <row r="19" spans="1:8" x14ac:dyDescent="0.2">
      <c r="A19" s="13" t="s">
        <v>33</v>
      </c>
      <c r="B19" s="39">
        <v>858</v>
      </c>
      <c r="C19" s="40"/>
      <c r="D19" s="39">
        <f>'Data Entry'!D19</f>
        <v>580</v>
      </c>
      <c r="E19" s="39"/>
      <c r="F19" s="39">
        <f>'Data Entry'!F19</f>
        <v>206</v>
      </c>
      <c r="G19" s="45"/>
      <c r="H19" s="50">
        <v>2574</v>
      </c>
    </row>
    <row r="20" spans="1:8" x14ac:dyDescent="0.2">
      <c r="A20" s="13" t="s">
        <v>34</v>
      </c>
      <c r="B20" s="39">
        <v>0</v>
      </c>
      <c r="C20" s="40"/>
      <c r="D20" s="39">
        <f>'Data Entry'!D20</f>
        <v>485</v>
      </c>
      <c r="E20" s="39"/>
      <c r="F20" s="39">
        <f>'Data Entry'!F20</f>
        <v>573</v>
      </c>
      <c r="G20" s="45"/>
      <c r="H20" s="50">
        <v>0</v>
      </c>
    </row>
    <row r="21" spans="1:8" ht="15.75" x14ac:dyDescent="0.25">
      <c r="A21" s="13" t="s">
        <v>35</v>
      </c>
      <c r="B21" s="39">
        <v>75</v>
      </c>
      <c r="C21" s="45"/>
      <c r="D21" s="39">
        <f>'Data Entry'!D21</f>
        <v>364</v>
      </c>
      <c r="E21" s="39"/>
      <c r="F21" s="39">
        <f>'Data Entry'!F21</f>
        <v>212</v>
      </c>
      <c r="G21" s="51" t="s">
        <v>50</v>
      </c>
      <c r="H21" s="50">
        <v>226</v>
      </c>
    </row>
    <row r="22" spans="1:8" x14ac:dyDescent="0.2">
      <c r="A22" s="13" t="s">
        <v>36</v>
      </c>
      <c r="B22" s="39">
        <v>0</v>
      </c>
      <c r="C22" s="45"/>
      <c r="D22" s="39">
        <f>'Data Entry'!D22</f>
        <v>572</v>
      </c>
      <c r="E22" s="39"/>
      <c r="F22" s="39">
        <f>'Data Entry'!F22</f>
        <v>508</v>
      </c>
      <c r="G22" s="45"/>
      <c r="H22" s="50">
        <v>0</v>
      </c>
    </row>
    <row r="23" spans="1:8" x14ac:dyDescent="0.2">
      <c r="A23" s="13" t="s">
        <v>37</v>
      </c>
      <c r="B23" s="39">
        <v>100</v>
      </c>
      <c r="C23" s="45"/>
      <c r="D23" s="39">
        <f>'Data Entry'!D23</f>
        <v>791</v>
      </c>
      <c r="E23" s="39"/>
      <c r="F23" s="39">
        <f>'Data Entry'!F23</f>
        <v>892</v>
      </c>
      <c r="G23" s="45"/>
      <c r="H23" s="50">
        <v>300</v>
      </c>
    </row>
    <row r="24" spans="1:8" x14ac:dyDescent="0.2">
      <c r="A24" s="13" t="s">
        <v>38</v>
      </c>
      <c r="B24" s="39">
        <v>48</v>
      </c>
      <c r="C24" s="45"/>
      <c r="D24" s="39">
        <f>'Data Entry'!D24</f>
        <v>194</v>
      </c>
      <c r="E24" s="39"/>
      <c r="F24" s="39">
        <f>'Data Entry'!F24</f>
        <v>200</v>
      </c>
      <c r="G24" s="45"/>
      <c r="H24" s="50">
        <v>145</v>
      </c>
    </row>
    <row r="25" spans="1:8" x14ac:dyDescent="0.2">
      <c r="A25" s="13"/>
      <c r="B25" s="39"/>
      <c r="C25" s="45"/>
      <c r="D25" s="39"/>
      <c r="E25" s="45"/>
      <c r="F25" s="39"/>
      <c r="G25" s="45"/>
      <c r="H25" s="50"/>
    </row>
    <row r="26" spans="1:8" ht="16.5" thickBot="1" x14ac:dyDescent="0.3">
      <c r="A26" s="17" t="s">
        <v>39</v>
      </c>
      <c r="B26" s="42">
        <f>SUM(B17:B25)</f>
        <v>16394</v>
      </c>
      <c r="C26" s="52"/>
      <c r="D26" s="42">
        <f>SUM(D17:D25)</f>
        <v>8175</v>
      </c>
      <c r="E26" s="52"/>
      <c r="F26" s="42">
        <f>SUM(F17:F25)</f>
        <v>8263</v>
      </c>
      <c r="G26" s="52"/>
      <c r="H26" s="53">
        <f>SUM(H17:H25)</f>
        <v>49185</v>
      </c>
    </row>
    <row r="27" spans="1:8" x14ac:dyDescent="0.2">
      <c r="A27" s="13"/>
      <c r="B27" s="45"/>
      <c r="C27" s="45"/>
      <c r="D27" s="45"/>
      <c r="E27" s="45"/>
      <c r="F27" s="45"/>
      <c r="G27" s="45"/>
      <c r="H27" s="41"/>
    </row>
    <row r="28" spans="1:8" ht="15.75" x14ac:dyDescent="0.25">
      <c r="A28" s="16" t="s">
        <v>65</v>
      </c>
      <c r="B28" s="45"/>
      <c r="C28" s="45"/>
      <c r="D28" s="45"/>
      <c r="E28" s="45"/>
      <c r="F28" s="45"/>
      <c r="G28" s="45"/>
      <c r="H28" s="41"/>
    </row>
    <row r="29" spans="1:8" x14ac:dyDescent="0.2">
      <c r="A29" s="13" t="s">
        <v>40</v>
      </c>
      <c r="B29" s="39">
        <v>15208</v>
      </c>
      <c r="C29" s="39" t="s">
        <v>46</v>
      </c>
      <c r="D29" s="39">
        <f>'Data Entry'!D29</f>
        <v>3697</v>
      </c>
      <c r="E29" s="39"/>
      <c r="F29" s="39">
        <f>'Data Entry'!F29</f>
        <v>3959</v>
      </c>
      <c r="G29" s="39"/>
      <c r="H29" s="50">
        <v>45624</v>
      </c>
    </row>
    <row r="30" spans="1:8" x14ac:dyDescent="0.2">
      <c r="A30" s="13" t="s">
        <v>53</v>
      </c>
      <c r="B30" s="39">
        <v>0</v>
      </c>
      <c r="C30" s="39"/>
      <c r="D30" s="39">
        <f>'Data Entry'!D30</f>
        <v>4229</v>
      </c>
      <c r="E30" s="39"/>
      <c r="F30" s="39">
        <f>'Data Entry'!F30</f>
        <v>4741</v>
      </c>
      <c r="G30" s="39"/>
      <c r="H30" s="50">
        <v>0</v>
      </c>
    </row>
    <row r="31" spans="1:8" x14ac:dyDescent="0.2">
      <c r="A31" s="13" t="s">
        <v>41</v>
      </c>
      <c r="B31" s="39">
        <v>0</v>
      </c>
      <c r="C31" s="39"/>
      <c r="D31" s="39">
        <f>'Data Entry'!D31</f>
        <v>6051</v>
      </c>
      <c r="E31" s="39"/>
      <c r="F31" s="39">
        <f>'Data Entry'!F31</f>
        <v>7355</v>
      </c>
      <c r="G31" s="39"/>
      <c r="H31" s="50">
        <v>0</v>
      </c>
    </row>
    <row r="32" spans="1:8" x14ac:dyDescent="0.2">
      <c r="A32" s="13" t="s">
        <v>85</v>
      </c>
      <c r="B32" s="39">
        <v>0</v>
      </c>
      <c r="C32" s="39"/>
      <c r="D32" s="39">
        <f>'Data Entry'!D32</f>
        <v>2694</v>
      </c>
      <c r="E32" s="39"/>
      <c r="F32" s="39">
        <f>'Data Entry'!F32</f>
        <v>4164</v>
      </c>
      <c r="G32" s="39"/>
      <c r="H32" s="50">
        <v>0</v>
      </c>
    </row>
    <row r="33" spans="1:8" ht="15.75" thickBot="1" x14ac:dyDescent="0.25">
      <c r="A33" s="18" t="s">
        <v>78</v>
      </c>
      <c r="B33" s="54" t="s">
        <v>47</v>
      </c>
      <c r="C33" s="54"/>
      <c r="D33" s="54" t="str">
        <f>'Data Entry'!D33</f>
        <v>*</v>
      </c>
      <c r="E33" s="54"/>
      <c r="F33" s="54" t="str">
        <f>'Data Entry'!F33</f>
        <v>*</v>
      </c>
      <c r="G33" s="54"/>
      <c r="H33" s="55" t="s">
        <v>47</v>
      </c>
    </row>
    <row r="34" spans="1:8" x14ac:dyDescent="0.2">
      <c r="A34" s="13"/>
      <c r="B34" s="45"/>
      <c r="C34" s="45"/>
      <c r="D34" s="45"/>
      <c r="E34" s="45"/>
      <c r="F34" s="45"/>
      <c r="G34" s="45"/>
      <c r="H34" s="41"/>
    </row>
    <row r="35" spans="1:8" ht="15.75" x14ac:dyDescent="0.25">
      <c r="A35" s="16" t="s">
        <v>49</v>
      </c>
      <c r="B35" s="45"/>
      <c r="C35" s="45"/>
      <c r="D35" s="45"/>
      <c r="E35" s="45"/>
      <c r="F35" s="45"/>
      <c r="G35" s="45"/>
      <c r="H35" s="41"/>
    </row>
    <row r="36" spans="1:8" x14ac:dyDescent="0.2">
      <c r="A36" s="13" t="s">
        <v>42</v>
      </c>
      <c r="B36" s="39">
        <v>44</v>
      </c>
      <c r="C36" s="39"/>
      <c r="D36" s="39">
        <f>'Data Entry'!D36</f>
        <v>261483</v>
      </c>
      <c r="E36" s="39"/>
      <c r="F36" s="39"/>
      <c r="G36" s="39"/>
      <c r="H36" s="50"/>
    </row>
    <row r="37" spans="1:8" x14ac:dyDescent="0.2">
      <c r="A37" s="13" t="s">
        <v>43</v>
      </c>
      <c r="B37" s="39">
        <v>66</v>
      </c>
      <c r="C37" s="39"/>
      <c r="D37" s="39">
        <f>'Data Entry'!D37</f>
        <v>550488</v>
      </c>
      <c r="E37" s="39"/>
      <c r="F37" s="39"/>
      <c r="G37" s="39"/>
      <c r="H37" s="50"/>
    </row>
    <row r="38" spans="1:8" x14ac:dyDescent="0.2">
      <c r="A38" s="13" t="s">
        <v>44</v>
      </c>
      <c r="B38" s="39">
        <v>116</v>
      </c>
      <c r="C38" s="39"/>
      <c r="D38" s="39">
        <f>'Data Entry'!D38</f>
        <v>1142261</v>
      </c>
      <c r="E38" s="39"/>
      <c r="F38" s="39"/>
      <c r="G38" s="39"/>
      <c r="H38" s="50"/>
    </row>
    <row r="39" spans="1:8" x14ac:dyDescent="0.2">
      <c r="A39" s="13"/>
      <c r="B39" s="45"/>
      <c r="C39" s="45"/>
      <c r="D39" s="45"/>
      <c r="E39" s="45"/>
      <c r="F39" s="45"/>
      <c r="G39" s="45"/>
      <c r="H39" s="41"/>
    </row>
    <row r="40" spans="1:8" ht="16.5" thickBot="1" x14ac:dyDescent="0.3">
      <c r="A40" s="17" t="s">
        <v>27</v>
      </c>
      <c r="B40" s="42">
        <f>SUM(B36:B39)</f>
        <v>226</v>
      </c>
      <c r="C40" s="52" t="s">
        <v>50</v>
      </c>
      <c r="D40" s="42">
        <f>SUM(D36:D39)</f>
        <v>1954232</v>
      </c>
      <c r="E40" s="52"/>
      <c r="F40" s="52"/>
      <c r="G40" s="52"/>
      <c r="H40" s="56"/>
    </row>
    <row r="41" spans="1:8" ht="15.75" x14ac:dyDescent="0.25">
      <c r="A41" s="16"/>
      <c r="B41" s="57"/>
      <c r="C41" s="47"/>
      <c r="D41" s="57"/>
      <c r="E41" s="47"/>
      <c r="F41" s="47"/>
      <c r="G41" s="47"/>
      <c r="H41" s="58"/>
    </row>
    <row r="42" spans="1:8" ht="16.5" thickBot="1" x14ac:dyDescent="0.3">
      <c r="A42" s="17" t="s">
        <v>45</v>
      </c>
      <c r="B42" s="42">
        <v>0</v>
      </c>
      <c r="C42" s="52"/>
      <c r="D42" s="42">
        <f>'Data Entry'!D42</f>
        <v>26104</v>
      </c>
      <c r="E42" s="52"/>
      <c r="F42" s="52"/>
      <c r="G42" s="52"/>
      <c r="H42" s="56"/>
    </row>
    <row r="43" spans="1:8" x14ac:dyDescent="0.2">
      <c r="B43" s="59"/>
      <c r="C43" s="59"/>
      <c r="D43" s="59"/>
      <c r="E43" s="59"/>
      <c r="F43" s="59"/>
      <c r="G43" s="59"/>
      <c r="H43" s="59"/>
    </row>
    <row r="44" spans="1:8" x14ac:dyDescent="0.2">
      <c r="A44" s="11" t="s">
        <v>58</v>
      </c>
      <c r="B44" s="59"/>
      <c r="C44" s="59"/>
      <c r="D44" s="59"/>
      <c r="E44" s="59"/>
      <c r="F44" s="59"/>
      <c r="G44" s="59"/>
      <c r="H44" s="59"/>
    </row>
    <row r="45" spans="1:8" x14ac:dyDescent="0.2">
      <c r="A45" s="11" t="s">
        <v>57</v>
      </c>
      <c r="B45" s="59"/>
      <c r="C45" s="59"/>
      <c r="D45" s="59"/>
      <c r="E45" s="59"/>
      <c r="F45" s="59"/>
      <c r="G45" s="59"/>
      <c r="H45" s="59"/>
    </row>
    <row r="46" spans="1:8" x14ac:dyDescent="0.2">
      <c r="A46" s="11" t="s">
        <v>60</v>
      </c>
      <c r="B46" s="59"/>
      <c r="C46" s="59"/>
      <c r="D46" s="59"/>
      <c r="E46" s="59"/>
      <c r="F46" s="59"/>
      <c r="G46" s="59"/>
      <c r="H46" s="59"/>
    </row>
    <row r="47" spans="1:8" x14ac:dyDescent="0.2">
      <c r="A47" s="11" t="s">
        <v>61</v>
      </c>
      <c r="B47" s="60">
        <v>0</v>
      </c>
      <c r="C47" s="60"/>
      <c r="D47" s="60">
        <f>'Data Entry'!$D$47</f>
        <v>749316</v>
      </c>
      <c r="E47" s="59"/>
      <c r="F47" s="59"/>
      <c r="G47" s="59"/>
      <c r="H47" s="59"/>
    </row>
    <row r="48" spans="1:8" x14ac:dyDescent="0.2">
      <c r="B48" s="59"/>
      <c r="C48" s="59"/>
      <c r="D48" s="59"/>
      <c r="E48" s="59"/>
      <c r="F48" s="59"/>
      <c r="G48" s="59"/>
      <c r="H48" s="59"/>
    </row>
    <row r="49" spans="2:8" x14ac:dyDescent="0.2">
      <c r="B49" s="59"/>
      <c r="C49" s="59"/>
      <c r="D49" s="59"/>
      <c r="E49" s="59"/>
      <c r="F49" s="59"/>
      <c r="G49" s="59"/>
      <c r="H49" s="59"/>
    </row>
    <row r="50" spans="2:8" x14ac:dyDescent="0.2">
      <c r="B50" s="59"/>
      <c r="C50" s="59"/>
      <c r="D50" s="59"/>
      <c r="E50" s="59"/>
      <c r="F50" s="59"/>
      <c r="G50" s="59"/>
      <c r="H50" s="59"/>
    </row>
    <row r="51" spans="2:8" x14ac:dyDescent="0.2">
      <c r="B51" s="59"/>
      <c r="C51" s="59"/>
      <c r="D51" s="59"/>
      <c r="E51" s="59"/>
      <c r="F51" s="59"/>
      <c r="G51" s="59"/>
      <c r="H51" s="59"/>
    </row>
    <row r="52" spans="2:8" x14ac:dyDescent="0.2">
      <c r="B52" s="59"/>
      <c r="C52" s="59"/>
      <c r="D52" s="59"/>
      <c r="E52" s="59"/>
      <c r="F52" s="59"/>
      <c r="G52" s="59"/>
      <c r="H52" s="59"/>
    </row>
    <row r="53" spans="2:8" x14ac:dyDescent="0.2">
      <c r="B53" s="59"/>
      <c r="C53" s="59"/>
      <c r="D53" s="59"/>
      <c r="E53" s="59"/>
      <c r="F53" s="59"/>
      <c r="G53" s="59"/>
      <c r="H53" s="59"/>
    </row>
    <row r="54" spans="2:8" x14ac:dyDescent="0.2">
      <c r="B54" s="59"/>
      <c r="C54" s="59"/>
      <c r="D54" s="59"/>
      <c r="E54" s="59"/>
      <c r="F54" s="59"/>
      <c r="G54" s="59"/>
      <c r="H54" s="59"/>
    </row>
    <row r="55" spans="2:8" x14ac:dyDescent="0.2">
      <c r="B55" s="59"/>
      <c r="C55" s="59"/>
      <c r="D55" s="59"/>
      <c r="E55" s="59"/>
      <c r="F55" s="59"/>
      <c r="G55" s="59"/>
      <c r="H55" s="59"/>
    </row>
    <row r="56" spans="2:8" x14ac:dyDescent="0.2">
      <c r="B56" s="59"/>
      <c r="C56" s="59"/>
      <c r="D56" s="59"/>
      <c r="E56" s="59"/>
      <c r="F56" s="59"/>
      <c r="G56" s="59"/>
      <c r="H56" s="59"/>
    </row>
    <row r="57" spans="2:8" x14ac:dyDescent="0.2">
      <c r="B57" s="59"/>
      <c r="C57" s="59"/>
      <c r="D57" s="59"/>
      <c r="E57" s="59"/>
      <c r="F57" s="59"/>
      <c r="G57" s="59"/>
      <c r="H57" s="59"/>
    </row>
    <row r="58" spans="2:8" x14ac:dyDescent="0.2">
      <c r="B58" s="59"/>
      <c r="C58" s="59"/>
      <c r="D58" s="59"/>
      <c r="E58" s="59"/>
      <c r="F58" s="59"/>
      <c r="G58" s="59"/>
      <c r="H58" s="59"/>
    </row>
    <row r="59" spans="2:8" x14ac:dyDescent="0.2">
      <c r="B59" s="59"/>
      <c r="C59" s="59"/>
      <c r="D59" s="59"/>
      <c r="E59" s="59"/>
      <c r="F59" s="59"/>
      <c r="G59" s="59"/>
      <c r="H59" s="59"/>
    </row>
    <row r="60" spans="2:8" x14ac:dyDescent="0.2">
      <c r="B60" s="59"/>
      <c r="C60" s="59"/>
      <c r="D60" s="59"/>
      <c r="E60" s="59"/>
      <c r="F60" s="59"/>
      <c r="G60" s="59"/>
      <c r="H60" s="59"/>
    </row>
    <row r="61" spans="2:8" x14ac:dyDescent="0.2">
      <c r="B61" s="59"/>
      <c r="C61" s="59"/>
      <c r="D61" s="59"/>
      <c r="E61" s="59"/>
      <c r="F61" s="59"/>
      <c r="G61" s="59"/>
      <c r="H61" s="59"/>
    </row>
  </sheetData>
  <mergeCells count="5">
    <mergeCell ref="B14:F14"/>
    <mergeCell ref="A1:H1"/>
    <mergeCell ref="A2:H2"/>
    <mergeCell ref="A3:H3"/>
    <mergeCell ref="A4:H4"/>
  </mergeCells>
  <phoneticPr fontId="0" type="noConversion"/>
  <printOptions horizontalCentered="1"/>
  <pageMargins left="0.75" right="0.75" top="1" bottom="1" header="0.5" footer="0.5"/>
  <pageSetup scale="67" orientation="landscape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workbookViewId="0">
      <selection activeCell="G15" sqref="G15"/>
    </sheetView>
  </sheetViews>
  <sheetFormatPr defaultRowHeight="15" x14ac:dyDescent="0.2"/>
  <cols>
    <col min="1" max="1" width="49.7109375" style="11" customWidth="1"/>
    <col min="2" max="2" width="14.7109375" style="11" customWidth="1"/>
    <col min="3" max="3" width="15.85546875" style="11" customWidth="1"/>
    <col min="4" max="4" width="14.7109375" style="11" customWidth="1"/>
    <col min="5" max="5" width="11" style="11" customWidth="1"/>
    <col min="6" max="6" width="18.42578125" style="11" customWidth="1"/>
    <col min="7" max="7" width="12.7109375" style="11" customWidth="1"/>
    <col min="8" max="8" width="11.42578125" style="11" bestFit="1" customWidth="1"/>
    <col min="9" max="16384" width="9.140625" style="11"/>
  </cols>
  <sheetData>
    <row r="1" spans="1:8" ht="15.75" x14ac:dyDescent="0.25">
      <c r="A1" s="65" t="s">
        <v>16</v>
      </c>
      <c r="B1" s="66"/>
      <c r="C1" s="66"/>
      <c r="D1" s="66"/>
      <c r="E1" s="66"/>
      <c r="F1" s="66"/>
      <c r="G1" s="66"/>
      <c r="H1" s="67"/>
    </row>
    <row r="2" spans="1:8" ht="15.75" x14ac:dyDescent="0.25">
      <c r="A2" s="68" t="s">
        <v>17</v>
      </c>
      <c r="B2" s="69"/>
      <c r="C2" s="69"/>
      <c r="D2" s="69"/>
      <c r="E2" s="69"/>
      <c r="F2" s="69"/>
      <c r="G2" s="69"/>
      <c r="H2" s="70"/>
    </row>
    <row r="3" spans="1:8" ht="15.75" x14ac:dyDescent="0.25">
      <c r="A3" s="68" t="str">
        <f>'Data Entry'!$A$3</f>
        <v>2016-17 FINANCIAL REPORT</v>
      </c>
      <c r="B3" s="69"/>
      <c r="C3" s="69"/>
      <c r="D3" s="69"/>
      <c r="E3" s="69"/>
      <c r="F3" s="69"/>
      <c r="G3" s="69"/>
      <c r="H3" s="70"/>
    </row>
    <row r="4" spans="1:8" ht="15.75" x14ac:dyDescent="0.25">
      <c r="A4" s="68" t="s">
        <v>87</v>
      </c>
      <c r="B4" s="69"/>
      <c r="C4" s="69"/>
      <c r="D4" s="69"/>
      <c r="E4" s="69"/>
      <c r="F4" s="69"/>
      <c r="G4" s="69"/>
      <c r="H4" s="70"/>
    </row>
    <row r="5" spans="1:8" x14ac:dyDescent="0.2">
      <c r="A5" s="13"/>
      <c r="B5" s="14"/>
      <c r="C5" s="14"/>
      <c r="D5" s="14"/>
      <c r="E5" s="14"/>
      <c r="F5" s="14"/>
      <c r="G5" s="14"/>
      <c r="H5" s="15"/>
    </row>
    <row r="6" spans="1:8" ht="15.75" x14ac:dyDescent="0.25">
      <c r="A6" s="16" t="s">
        <v>18</v>
      </c>
      <c r="B6" s="12" t="s">
        <v>19</v>
      </c>
      <c r="C6" s="12" t="s">
        <v>20</v>
      </c>
      <c r="D6" s="12" t="s">
        <v>21</v>
      </c>
      <c r="E6" s="12" t="s">
        <v>20</v>
      </c>
      <c r="F6" s="12" t="s">
        <v>22</v>
      </c>
      <c r="G6" s="12" t="s">
        <v>20</v>
      </c>
      <c r="H6" s="15"/>
    </row>
    <row r="7" spans="1:8" x14ac:dyDescent="0.2">
      <c r="A7" s="13"/>
      <c r="B7" s="14"/>
      <c r="C7" s="14"/>
      <c r="D7" s="14"/>
      <c r="E7" s="14"/>
      <c r="F7" s="14"/>
      <c r="G7" s="14"/>
      <c r="H7" s="15"/>
    </row>
    <row r="8" spans="1:8" x14ac:dyDescent="0.2">
      <c r="A8" s="13" t="s">
        <v>23</v>
      </c>
      <c r="B8" s="39">
        <v>38380</v>
      </c>
      <c r="C8" s="40">
        <f>B8/B12</f>
        <v>4.7199999999999999E-2</v>
      </c>
      <c r="D8" s="39">
        <f>'Data Entry'!D8</f>
        <v>9493412</v>
      </c>
      <c r="E8" s="40">
        <f>'Data Entry'!E8</f>
        <v>0.16320000000000001</v>
      </c>
      <c r="F8" s="39">
        <f>'Data Entry'!F8</f>
        <v>3286119869</v>
      </c>
      <c r="G8" s="40">
        <f>'Data Entry'!G8</f>
        <v>0.1321</v>
      </c>
      <c r="H8" s="41"/>
    </row>
    <row r="9" spans="1:8" x14ac:dyDescent="0.2">
      <c r="A9" s="13" t="s">
        <v>24</v>
      </c>
      <c r="B9" s="39">
        <v>775390</v>
      </c>
      <c r="C9" s="40">
        <f>B9/B12</f>
        <v>0.95279999999999998</v>
      </c>
      <c r="D9" s="39">
        <f>'Data Entry'!D9</f>
        <v>48573302</v>
      </c>
      <c r="E9" s="40">
        <f>'Data Entry'!E9</f>
        <v>0.83499999999999996</v>
      </c>
      <c r="F9" s="39">
        <f>'Data Entry'!F9</f>
        <v>21522040210</v>
      </c>
      <c r="G9" s="40">
        <f>'Data Entry'!G9</f>
        <v>0.86499999999999999</v>
      </c>
      <c r="H9" s="41" t="s">
        <v>46</v>
      </c>
    </row>
    <row r="10" spans="1:8" x14ac:dyDescent="0.2">
      <c r="A10" s="13" t="s">
        <v>25</v>
      </c>
      <c r="B10" s="39">
        <v>0</v>
      </c>
      <c r="C10" s="40">
        <f>B10/B12</f>
        <v>0</v>
      </c>
      <c r="D10" s="39">
        <f>'Data Entry'!D10</f>
        <v>103776</v>
      </c>
      <c r="E10" s="40">
        <f>'Data Entry'!E10</f>
        <v>1.8E-3</v>
      </c>
      <c r="F10" s="39">
        <f>'Data Entry'!F10</f>
        <v>47000042</v>
      </c>
      <c r="G10" s="40">
        <f>'Data Entry'!G10</f>
        <v>1.9E-3</v>
      </c>
      <c r="H10" s="41"/>
    </row>
    <row r="11" spans="1:8" x14ac:dyDescent="0.2">
      <c r="A11" s="13" t="s">
        <v>26</v>
      </c>
      <c r="B11" s="39">
        <v>0</v>
      </c>
      <c r="C11" s="40">
        <v>0</v>
      </c>
      <c r="D11" s="39">
        <f>'Data Entry'!D11</f>
        <v>0</v>
      </c>
      <c r="E11" s="40">
        <f>'Data Entry'!E11</f>
        <v>0</v>
      </c>
      <c r="F11" s="39">
        <f>'Data Entry'!F11</f>
        <v>24507821</v>
      </c>
      <c r="G11" s="40">
        <f>'Data Entry'!G11</f>
        <v>1E-3</v>
      </c>
      <c r="H11" s="41"/>
    </row>
    <row r="12" spans="1:8" ht="16.5" thickBot="1" x14ac:dyDescent="0.3">
      <c r="A12" s="17" t="s">
        <v>27</v>
      </c>
      <c r="B12" s="42">
        <f t="shared" ref="B12:C12" si="0">SUM(B8:B11)</f>
        <v>813770</v>
      </c>
      <c r="C12" s="43">
        <f t="shared" si="0"/>
        <v>1</v>
      </c>
      <c r="D12" s="42">
        <f>'Data Entry'!D12</f>
        <v>58170490</v>
      </c>
      <c r="E12" s="43">
        <f>'Data Entry'!E12</f>
        <v>1</v>
      </c>
      <c r="F12" s="42">
        <f>'Data Entry'!F12</f>
        <v>24879667942</v>
      </c>
      <c r="G12" s="43">
        <f>'Data Entry'!G12</f>
        <v>1</v>
      </c>
      <c r="H12" s="44"/>
    </row>
    <row r="13" spans="1:8" x14ac:dyDescent="0.2">
      <c r="A13" s="13"/>
      <c r="B13" s="45"/>
      <c r="C13" s="45"/>
      <c r="D13" s="45"/>
      <c r="E13" s="45"/>
      <c r="F13" s="46"/>
      <c r="G13" s="40"/>
      <c r="H13" s="41"/>
    </row>
    <row r="14" spans="1:8" ht="15.75" x14ac:dyDescent="0.25">
      <c r="A14" s="16" t="s">
        <v>28</v>
      </c>
      <c r="B14" s="64" t="s">
        <v>29</v>
      </c>
      <c r="C14" s="64"/>
      <c r="D14" s="64"/>
      <c r="E14" s="64"/>
      <c r="F14" s="64"/>
      <c r="G14" s="47"/>
      <c r="H14" s="48" t="s">
        <v>27</v>
      </c>
    </row>
    <row r="15" spans="1:8" ht="15.75" x14ac:dyDescent="0.25">
      <c r="A15" s="16"/>
      <c r="B15" s="49" t="s">
        <v>19</v>
      </c>
      <c r="C15" s="47"/>
      <c r="D15" s="49" t="s">
        <v>21</v>
      </c>
      <c r="E15" s="47"/>
      <c r="F15" s="49" t="s">
        <v>22</v>
      </c>
      <c r="G15" s="47"/>
      <c r="H15" s="48" t="s">
        <v>30</v>
      </c>
    </row>
    <row r="16" spans="1:8" x14ac:dyDescent="0.2">
      <c r="A16" s="13"/>
      <c r="B16" s="45"/>
      <c r="C16" s="45"/>
      <c r="D16" s="45"/>
      <c r="E16" s="45"/>
      <c r="F16" s="45"/>
      <c r="G16" s="45"/>
      <c r="H16" s="41"/>
    </row>
    <row r="17" spans="1:8" x14ac:dyDescent="0.2">
      <c r="A17" s="13" t="s">
        <v>31</v>
      </c>
      <c r="B17" s="39">
        <v>3</v>
      </c>
      <c r="C17" s="45"/>
      <c r="D17" s="39">
        <f>'Data Entry'!D17</f>
        <v>4274</v>
      </c>
      <c r="E17" s="39"/>
      <c r="F17" s="39">
        <f>'Data Entry'!F17</f>
        <v>4703</v>
      </c>
      <c r="G17" s="45"/>
      <c r="H17" s="50">
        <v>362</v>
      </c>
    </row>
    <row r="18" spans="1:8" x14ac:dyDescent="0.2">
      <c r="A18" s="13" t="s">
        <v>32</v>
      </c>
      <c r="B18" s="39">
        <v>40</v>
      </c>
      <c r="C18" s="45" t="s">
        <v>4</v>
      </c>
      <c r="D18" s="39">
        <f>'Data Entry'!D18</f>
        <v>915</v>
      </c>
      <c r="E18" s="39"/>
      <c r="F18" s="39">
        <f>'Data Entry'!F18</f>
        <v>969</v>
      </c>
      <c r="G18" s="45"/>
      <c r="H18" s="50">
        <v>4763</v>
      </c>
    </row>
    <row r="19" spans="1:8" x14ac:dyDescent="0.2">
      <c r="A19" s="13" t="s">
        <v>33</v>
      </c>
      <c r="B19" s="39">
        <v>6754</v>
      </c>
      <c r="C19" s="45"/>
      <c r="D19" s="39">
        <f>'Data Entry'!D19</f>
        <v>580</v>
      </c>
      <c r="E19" s="39"/>
      <c r="F19" s="39">
        <f>'Data Entry'!F19</f>
        <v>206</v>
      </c>
      <c r="G19" s="45"/>
      <c r="H19" s="50">
        <v>795268</v>
      </c>
    </row>
    <row r="20" spans="1:8" x14ac:dyDescent="0.2">
      <c r="A20" s="13" t="s">
        <v>34</v>
      </c>
      <c r="B20" s="39">
        <v>0</v>
      </c>
      <c r="C20" s="45" t="s">
        <v>4</v>
      </c>
      <c r="D20" s="39">
        <f>'Data Entry'!D20</f>
        <v>485</v>
      </c>
      <c r="E20" s="39"/>
      <c r="F20" s="39">
        <f>'Data Entry'!F20</f>
        <v>573</v>
      </c>
      <c r="G20" s="45" t="s">
        <v>4</v>
      </c>
      <c r="H20" s="50">
        <v>0</v>
      </c>
    </row>
    <row r="21" spans="1:8" ht="15.75" x14ac:dyDescent="0.25">
      <c r="A21" s="13" t="s">
        <v>35</v>
      </c>
      <c r="B21" s="39">
        <v>105</v>
      </c>
      <c r="C21" s="45"/>
      <c r="D21" s="39">
        <f>'Data Entry'!D21</f>
        <v>364</v>
      </c>
      <c r="E21" s="39"/>
      <c r="F21" s="39">
        <f>'Data Entry'!F21</f>
        <v>212</v>
      </c>
      <c r="G21" s="51" t="s">
        <v>50</v>
      </c>
      <c r="H21" s="50">
        <v>12368</v>
      </c>
    </row>
    <row r="22" spans="1:8" x14ac:dyDescent="0.2">
      <c r="A22" s="13" t="s">
        <v>36</v>
      </c>
      <c r="B22" s="39">
        <v>0</v>
      </c>
      <c r="C22" s="45"/>
      <c r="D22" s="39">
        <f>'Data Entry'!D22</f>
        <v>572</v>
      </c>
      <c r="E22" s="39"/>
      <c r="F22" s="39">
        <f>'Data Entry'!F22</f>
        <v>508</v>
      </c>
      <c r="G22" s="45"/>
      <c r="H22" s="50">
        <v>0</v>
      </c>
    </row>
    <row r="23" spans="1:8" x14ac:dyDescent="0.2">
      <c r="A23" s="13" t="s">
        <v>37</v>
      </c>
      <c r="B23" s="39">
        <v>0</v>
      </c>
      <c r="C23" s="45"/>
      <c r="D23" s="39">
        <f>'Data Entry'!D23</f>
        <v>791</v>
      </c>
      <c r="E23" s="39"/>
      <c r="F23" s="39">
        <f>'Data Entry'!F23</f>
        <v>892</v>
      </c>
      <c r="G23" s="45"/>
      <c r="H23" s="50">
        <v>0</v>
      </c>
    </row>
    <row r="24" spans="1:8" x14ac:dyDescent="0.2">
      <c r="A24" s="13" t="s">
        <v>38</v>
      </c>
      <c r="B24" s="39">
        <v>9</v>
      </c>
      <c r="C24" s="45"/>
      <c r="D24" s="39">
        <f>'Data Entry'!D24</f>
        <v>194</v>
      </c>
      <c r="E24" s="39"/>
      <c r="F24" s="39">
        <f>'Data Entry'!F24</f>
        <v>200</v>
      </c>
      <c r="G24" s="45"/>
      <c r="H24" s="50">
        <v>1009</v>
      </c>
    </row>
    <row r="25" spans="1:8" x14ac:dyDescent="0.2">
      <c r="A25" s="13"/>
      <c r="B25" s="39"/>
      <c r="C25" s="45"/>
      <c r="D25" s="39"/>
      <c r="E25" s="45"/>
      <c r="F25" s="39"/>
      <c r="G25" s="45"/>
      <c r="H25" s="50"/>
    </row>
    <row r="26" spans="1:8" ht="16.5" thickBot="1" x14ac:dyDescent="0.3">
      <c r="A26" s="17" t="s">
        <v>39</v>
      </c>
      <c r="B26" s="42">
        <f>SUM(B17:B25)</f>
        <v>6911</v>
      </c>
      <c r="C26" s="52"/>
      <c r="D26" s="42">
        <f>SUM(D17:D25)</f>
        <v>8175</v>
      </c>
      <c r="E26" s="52"/>
      <c r="F26" s="42">
        <f>SUM(F17:F25)</f>
        <v>8263</v>
      </c>
      <c r="G26" s="52"/>
      <c r="H26" s="53">
        <f>SUM(H17:H25)</f>
        <v>813770</v>
      </c>
    </row>
    <row r="27" spans="1:8" x14ac:dyDescent="0.2">
      <c r="A27" s="13"/>
      <c r="B27" s="45"/>
      <c r="C27" s="45"/>
      <c r="D27" s="45"/>
      <c r="E27" s="45"/>
      <c r="F27" s="45"/>
      <c r="G27" s="45"/>
      <c r="H27" s="41"/>
    </row>
    <row r="28" spans="1:8" ht="15.75" x14ac:dyDescent="0.25">
      <c r="A28" s="16" t="s">
        <v>65</v>
      </c>
      <c r="B28" s="45"/>
      <c r="C28" s="45"/>
      <c r="D28" s="45"/>
      <c r="E28" s="45"/>
      <c r="F28" s="45"/>
      <c r="G28" s="45"/>
      <c r="H28" s="41"/>
    </row>
    <row r="29" spans="1:8" x14ac:dyDescent="0.2">
      <c r="A29" s="13" t="s">
        <v>40</v>
      </c>
      <c r="B29" s="39">
        <v>1</v>
      </c>
      <c r="C29" s="39" t="s">
        <v>46</v>
      </c>
      <c r="D29" s="39">
        <f>'Data Entry'!D29</f>
        <v>3697</v>
      </c>
      <c r="E29" s="39"/>
      <c r="F29" s="39">
        <f>'Data Entry'!F29</f>
        <v>3959</v>
      </c>
      <c r="G29" s="39"/>
      <c r="H29" s="50">
        <v>47</v>
      </c>
    </row>
    <row r="30" spans="1:8" x14ac:dyDescent="0.2">
      <c r="A30" s="13" t="s">
        <v>53</v>
      </c>
      <c r="B30" s="39">
        <v>0</v>
      </c>
      <c r="C30" s="39"/>
      <c r="D30" s="39">
        <f>'Data Entry'!D30</f>
        <v>4229</v>
      </c>
      <c r="E30" s="39"/>
      <c r="F30" s="39">
        <f>'Data Entry'!F30</f>
        <v>4741</v>
      </c>
      <c r="G30" s="39"/>
      <c r="H30" s="50">
        <v>0</v>
      </c>
    </row>
    <row r="31" spans="1:8" x14ac:dyDescent="0.2">
      <c r="A31" s="13" t="s">
        <v>41</v>
      </c>
      <c r="B31" s="39">
        <v>5</v>
      </c>
      <c r="C31" s="39"/>
      <c r="D31" s="39">
        <f>'Data Entry'!D31</f>
        <v>6051</v>
      </c>
      <c r="E31" s="39"/>
      <c r="F31" s="39">
        <f>'Data Entry'!F31</f>
        <v>7355</v>
      </c>
      <c r="G31" s="39"/>
      <c r="H31" s="50">
        <v>292</v>
      </c>
    </row>
    <row r="32" spans="1:8" x14ac:dyDescent="0.2">
      <c r="A32" s="13" t="s">
        <v>85</v>
      </c>
      <c r="B32" s="39">
        <v>1</v>
      </c>
      <c r="C32" s="39"/>
      <c r="D32" s="39">
        <f>'Data Entry'!D32</f>
        <v>2694</v>
      </c>
      <c r="E32" s="39"/>
      <c r="F32" s="39">
        <f>'Data Entry'!F32</f>
        <v>4164</v>
      </c>
      <c r="G32" s="39"/>
      <c r="H32" s="50">
        <v>23</v>
      </c>
    </row>
    <row r="33" spans="1:8" ht="15.75" thickBot="1" x14ac:dyDescent="0.25">
      <c r="A33" s="18" t="s">
        <v>83</v>
      </c>
      <c r="B33" s="54" t="s">
        <v>47</v>
      </c>
      <c r="C33" s="54"/>
      <c r="D33" s="54" t="str">
        <f>'Data Entry'!D33</f>
        <v>*</v>
      </c>
      <c r="E33" s="54"/>
      <c r="F33" s="54" t="str">
        <f>'Data Entry'!F33</f>
        <v>*</v>
      </c>
      <c r="G33" s="54"/>
      <c r="H33" s="55" t="s">
        <v>47</v>
      </c>
    </row>
    <row r="34" spans="1:8" x14ac:dyDescent="0.2">
      <c r="A34" s="13"/>
      <c r="B34" s="45"/>
      <c r="C34" s="45"/>
      <c r="D34" s="45"/>
      <c r="E34" s="45"/>
      <c r="F34" s="45"/>
      <c r="G34" s="45"/>
      <c r="H34" s="41"/>
    </row>
    <row r="35" spans="1:8" ht="15.75" x14ac:dyDescent="0.25">
      <c r="A35" s="16" t="s">
        <v>49</v>
      </c>
      <c r="B35" s="45"/>
      <c r="C35" s="45"/>
      <c r="D35" s="45"/>
      <c r="E35" s="45"/>
      <c r="F35" s="45"/>
      <c r="G35" s="45"/>
      <c r="H35" s="41"/>
    </row>
    <row r="36" spans="1:8" x14ac:dyDescent="0.2">
      <c r="A36" s="13" t="s">
        <v>42</v>
      </c>
      <c r="B36" s="39">
        <v>2368</v>
      </c>
      <c r="C36" s="39"/>
      <c r="D36" s="39">
        <f>'Data Entry'!D36</f>
        <v>261483</v>
      </c>
      <c r="E36" s="39"/>
      <c r="F36" s="39"/>
      <c r="G36" s="39"/>
      <c r="H36" s="50"/>
    </row>
    <row r="37" spans="1:8" x14ac:dyDescent="0.2">
      <c r="A37" s="13" t="s">
        <v>43</v>
      </c>
      <c r="B37" s="39">
        <v>3636</v>
      </c>
      <c r="C37" s="39"/>
      <c r="D37" s="39">
        <f>'Data Entry'!D37</f>
        <v>550488</v>
      </c>
      <c r="E37" s="39"/>
      <c r="F37" s="39"/>
      <c r="G37" s="39"/>
      <c r="H37" s="50"/>
    </row>
    <row r="38" spans="1:8" x14ac:dyDescent="0.2">
      <c r="A38" s="13" t="s">
        <v>44</v>
      </c>
      <c r="B38" s="39">
        <v>6364</v>
      </c>
      <c r="C38" s="39"/>
      <c r="D38" s="39">
        <f>'Data Entry'!D38</f>
        <v>1142261</v>
      </c>
      <c r="E38" s="39"/>
      <c r="F38" s="39"/>
      <c r="G38" s="39"/>
      <c r="H38" s="50"/>
    </row>
    <row r="39" spans="1:8" x14ac:dyDescent="0.2">
      <c r="A39" s="13"/>
      <c r="B39" s="39"/>
      <c r="C39" s="39"/>
      <c r="D39" s="39"/>
      <c r="E39" s="39"/>
      <c r="F39" s="39"/>
      <c r="G39" s="39"/>
      <c r="H39" s="50"/>
    </row>
    <row r="40" spans="1:8" ht="16.5" thickBot="1" x14ac:dyDescent="0.3">
      <c r="A40" s="17" t="s">
        <v>27</v>
      </c>
      <c r="B40" s="42">
        <f>SUM(B36:B39)</f>
        <v>12368</v>
      </c>
      <c r="C40" s="42" t="s">
        <v>50</v>
      </c>
      <c r="D40" s="42">
        <f>SUM(D36:D39)</f>
        <v>1954232</v>
      </c>
      <c r="E40" s="42"/>
      <c r="F40" s="42"/>
      <c r="G40" s="42"/>
      <c r="H40" s="53"/>
    </row>
    <row r="41" spans="1:8" ht="15.75" x14ac:dyDescent="0.25">
      <c r="A41" s="16"/>
      <c r="B41" s="57"/>
      <c r="C41" s="57"/>
      <c r="D41" s="57"/>
      <c r="E41" s="57"/>
      <c r="F41" s="57"/>
      <c r="G41" s="57"/>
      <c r="H41" s="61"/>
    </row>
    <row r="42" spans="1:8" ht="16.5" thickBot="1" x14ac:dyDescent="0.3">
      <c r="A42" s="17" t="s">
        <v>45</v>
      </c>
      <c r="B42" s="42">
        <v>0</v>
      </c>
      <c r="C42" s="42"/>
      <c r="D42" s="42">
        <f>'Data Entry'!D42</f>
        <v>26104</v>
      </c>
      <c r="E42" s="42"/>
      <c r="F42" s="42"/>
      <c r="G42" s="42"/>
      <c r="H42" s="53"/>
    </row>
    <row r="43" spans="1:8" x14ac:dyDescent="0.2">
      <c r="A43" s="14"/>
      <c r="B43" s="39"/>
      <c r="C43" s="39"/>
      <c r="D43" s="39"/>
      <c r="E43" s="39"/>
      <c r="F43" s="39"/>
      <c r="G43" s="39"/>
      <c r="H43" s="39"/>
    </row>
    <row r="44" spans="1:8" x14ac:dyDescent="0.2">
      <c r="A44" s="11" t="s">
        <v>58</v>
      </c>
      <c r="B44" s="59"/>
      <c r="C44" s="59"/>
      <c r="D44" s="59"/>
      <c r="E44" s="59"/>
      <c r="F44" s="59"/>
      <c r="G44" s="59"/>
      <c r="H44" s="59"/>
    </row>
    <row r="45" spans="1:8" x14ac:dyDescent="0.2">
      <c r="A45" s="11" t="s">
        <v>57</v>
      </c>
      <c r="B45" s="59"/>
      <c r="C45" s="59"/>
      <c r="D45" s="59"/>
      <c r="E45" s="59"/>
      <c r="F45" s="59"/>
      <c r="G45" s="59"/>
      <c r="H45" s="59"/>
    </row>
    <row r="46" spans="1:8" x14ac:dyDescent="0.2">
      <c r="A46" s="11" t="s">
        <v>60</v>
      </c>
      <c r="B46" s="59"/>
      <c r="C46" s="59"/>
      <c r="D46" s="59"/>
      <c r="E46" s="59"/>
      <c r="F46" s="59"/>
      <c r="G46" s="59"/>
      <c r="H46" s="59"/>
    </row>
    <row r="47" spans="1:8" x14ac:dyDescent="0.2">
      <c r="A47" s="11" t="s">
        <v>61</v>
      </c>
      <c r="B47" s="60">
        <v>0</v>
      </c>
      <c r="C47" s="60"/>
      <c r="D47" s="60">
        <f>'Data Entry'!$D$47</f>
        <v>749316</v>
      </c>
      <c r="E47" s="59"/>
      <c r="F47" s="59"/>
      <c r="G47" s="59"/>
      <c r="H47" s="59"/>
    </row>
    <row r="48" spans="1:8" x14ac:dyDescent="0.2">
      <c r="B48" s="59"/>
      <c r="C48" s="59"/>
      <c r="D48" s="59"/>
      <c r="E48" s="59"/>
      <c r="F48" s="59"/>
      <c r="G48" s="59"/>
      <c r="H48" s="59"/>
    </row>
    <row r="49" spans="2:8" x14ac:dyDescent="0.2">
      <c r="B49" s="59"/>
      <c r="C49" s="59"/>
      <c r="D49" s="59"/>
      <c r="E49" s="59"/>
      <c r="F49" s="59"/>
      <c r="G49" s="59"/>
      <c r="H49" s="59"/>
    </row>
    <row r="50" spans="2:8" x14ac:dyDescent="0.2">
      <c r="B50" s="59"/>
      <c r="C50" s="59"/>
      <c r="D50" s="59"/>
      <c r="E50" s="59"/>
      <c r="F50" s="59"/>
      <c r="G50" s="59"/>
      <c r="H50" s="59"/>
    </row>
    <row r="51" spans="2:8" x14ac:dyDescent="0.2">
      <c r="B51" s="59"/>
      <c r="C51" s="59"/>
      <c r="D51" s="59"/>
      <c r="E51" s="59"/>
      <c r="F51" s="59"/>
      <c r="G51" s="59"/>
      <c r="H51" s="59"/>
    </row>
    <row r="52" spans="2:8" x14ac:dyDescent="0.2">
      <c r="B52" s="59"/>
      <c r="C52" s="59"/>
      <c r="D52" s="59"/>
      <c r="E52" s="59"/>
      <c r="F52" s="59"/>
      <c r="G52" s="59"/>
      <c r="H52" s="59"/>
    </row>
    <row r="53" spans="2:8" x14ac:dyDescent="0.2">
      <c r="B53" s="59"/>
      <c r="C53" s="59"/>
      <c r="D53" s="59"/>
      <c r="E53" s="59"/>
      <c r="F53" s="59"/>
      <c r="G53" s="59"/>
      <c r="H53" s="59"/>
    </row>
    <row r="54" spans="2:8" x14ac:dyDescent="0.2">
      <c r="B54" s="59"/>
      <c r="C54" s="59"/>
      <c r="D54" s="59"/>
      <c r="E54" s="59"/>
      <c r="F54" s="59"/>
      <c r="G54" s="59"/>
      <c r="H54" s="59"/>
    </row>
    <row r="55" spans="2:8" x14ac:dyDescent="0.2">
      <c r="B55" s="59"/>
      <c r="C55" s="59"/>
      <c r="D55" s="59"/>
      <c r="E55" s="59"/>
      <c r="F55" s="59"/>
      <c r="G55" s="59"/>
      <c r="H55" s="59"/>
    </row>
    <row r="56" spans="2:8" x14ac:dyDescent="0.2">
      <c r="B56" s="59"/>
      <c r="C56" s="59"/>
      <c r="D56" s="59"/>
      <c r="E56" s="59"/>
      <c r="F56" s="59"/>
      <c r="G56" s="59"/>
      <c r="H56" s="59"/>
    </row>
    <row r="57" spans="2:8" x14ac:dyDescent="0.2">
      <c r="B57" s="59"/>
      <c r="C57" s="59"/>
      <c r="D57" s="59"/>
      <c r="E57" s="59"/>
      <c r="F57" s="59"/>
      <c r="G57" s="59"/>
      <c r="H57" s="59"/>
    </row>
    <row r="58" spans="2:8" x14ac:dyDescent="0.2">
      <c r="B58" s="59"/>
      <c r="C58" s="59"/>
      <c r="D58" s="59"/>
      <c r="E58" s="59"/>
      <c r="F58" s="59"/>
      <c r="G58" s="59"/>
      <c r="H58" s="59"/>
    </row>
    <row r="59" spans="2:8" x14ac:dyDescent="0.2">
      <c r="B59" s="59"/>
      <c r="C59" s="59"/>
      <c r="D59" s="59"/>
      <c r="E59" s="59"/>
      <c r="F59" s="59"/>
      <c r="G59" s="59"/>
      <c r="H59" s="59"/>
    </row>
    <row r="60" spans="2:8" x14ac:dyDescent="0.2">
      <c r="B60" s="59"/>
      <c r="C60" s="59"/>
      <c r="D60" s="59"/>
      <c r="E60" s="59"/>
      <c r="F60" s="59"/>
      <c r="G60" s="59"/>
      <c r="H60" s="59"/>
    </row>
    <row r="61" spans="2:8" x14ac:dyDescent="0.2">
      <c r="B61" s="59"/>
      <c r="C61" s="59"/>
      <c r="D61" s="59"/>
      <c r="E61" s="59"/>
      <c r="F61" s="59"/>
      <c r="G61" s="59"/>
      <c r="H61" s="59"/>
    </row>
  </sheetData>
  <mergeCells count="5">
    <mergeCell ref="B14:F14"/>
    <mergeCell ref="A1:H1"/>
    <mergeCell ref="A2:H2"/>
    <mergeCell ref="A3:H3"/>
    <mergeCell ref="A4:H4"/>
  </mergeCells>
  <phoneticPr fontId="0" type="noConversion"/>
  <printOptions horizontalCentered="1"/>
  <pageMargins left="0.75" right="0.75" top="1" bottom="1" header="0.5" footer="0.5"/>
  <pageSetup scale="67" orientation="landscape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workbookViewId="0">
      <selection activeCell="G15" sqref="G15"/>
    </sheetView>
  </sheetViews>
  <sheetFormatPr defaultRowHeight="15" x14ac:dyDescent="0.2"/>
  <cols>
    <col min="1" max="1" width="50.28515625" style="11" customWidth="1"/>
    <col min="2" max="2" width="14.7109375" style="11" customWidth="1"/>
    <col min="3" max="3" width="15.85546875" style="11" customWidth="1"/>
    <col min="4" max="4" width="14.7109375" style="11" customWidth="1"/>
    <col min="5" max="5" width="11" style="11" customWidth="1"/>
    <col min="6" max="6" width="18.42578125" style="11" customWidth="1"/>
    <col min="7" max="7" width="12.7109375" style="11" customWidth="1"/>
    <col min="8" max="8" width="11.42578125" style="11" bestFit="1" customWidth="1"/>
    <col min="9" max="16384" width="9.140625" style="11"/>
  </cols>
  <sheetData>
    <row r="1" spans="1:8" ht="15.75" x14ac:dyDescent="0.25">
      <c r="A1" s="65" t="s">
        <v>16</v>
      </c>
      <c r="B1" s="66"/>
      <c r="C1" s="66"/>
      <c r="D1" s="66"/>
      <c r="E1" s="66"/>
      <c r="F1" s="66"/>
      <c r="G1" s="66"/>
      <c r="H1" s="67"/>
    </row>
    <row r="2" spans="1:8" ht="15.75" x14ac:dyDescent="0.25">
      <c r="A2" s="68" t="s">
        <v>17</v>
      </c>
      <c r="B2" s="69"/>
      <c r="C2" s="69"/>
      <c r="D2" s="69"/>
      <c r="E2" s="69"/>
      <c r="F2" s="69"/>
      <c r="G2" s="69"/>
      <c r="H2" s="70"/>
    </row>
    <row r="3" spans="1:8" ht="15.75" x14ac:dyDescent="0.25">
      <c r="A3" s="68" t="str">
        <f>'Data Entry'!$A$3</f>
        <v>2016-17 FINANCIAL REPORT</v>
      </c>
      <c r="B3" s="69"/>
      <c r="C3" s="69"/>
      <c r="D3" s="69"/>
      <c r="E3" s="69"/>
      <c r="F3" s="69"/>
      <c r="G3" s="69"/>
      <c r="H3" s="70"/>
    </row>
    <row r="4" spans="1:8" ht="15.75" x14ac:dyDescent="0.25">
      <c r="A4" s="68" t="s">
        <v>88</v>
      </c>
      <c r="B4" s="69"/>
      <c r="C4" s="69"/>
      <c r="D4" s="69"/>
      <c r="E4" s="69"/>
      <c r="F4" s="69"/>
      <c r="G4" s="69"/>
      <c r="H4" s="70"/>
    </row>
    <row r="5" spans="1:8" x14ac:dyDescent="0.2">
      <c r="A5" s="13"/>
      <c r="B5" s="14"/>
      <c r="C5" s="14"/>
      <c r="D5" s="14"/>
      <c r="E5" s="14"/>
      <c r="F5" s="14"/>
      <c r="G5" s="14"/>
      <c r="H5" s="15"/>
    </row>
    <row r="6" spans="1:8" ht="15.75" x14ac:dyDescent="0.25">
      <c r="A6" s="16" t="s">
        <v>18</v>
      </c>
      <c r="B6" s="12" t="s">
        <v>19</v>
      </c>
      <c r="C6" s="12" t="s">
        <v>20</v>
      </c>
      <c r="D6" s="12" t="s">
        <v>21</v>
      </c>
      <c r="E6" s="12" t="s">
        <v>20</v>
      </c>
      <c r="F6" s="12" t="s">
        <v>22</v>
      </c>
      <c r="G6" s="12" t="s">
        <v>20</v>
      </c>
      <c r="H6" s="15"/>
    </row>
    <row r="7" spans="1:8" x14ac:dyDescent="0.2">
      <c r="A7" s="13"/>
      <c r="B7" s="14"/>
      <c r="C7" s="14"/>
      <c r="D7" s="14"/>
      <c r="E7" s="14"/>
      <c r="F7" s="14"/>
      <c r="G7" s="14"/>
      <c r="H7" s="15"/>
    </row>
    <row r="8" spans="1:8" x14ac:dyDescent="0.2">
      <c r="A8" s="13" t="s">
        <v>23</v>
      </c>
      <c r="B8" s="39">
        <v>35456</v>
      </c>
      <c r="C8" s="40">
        <f>B8/B12</f>
        <v>0.1153</v>
      </c>
      <c r="D8" s="39">
        <f>'Data Entry'!D8</f>
        <v>9493412</v>
      </c>
      <c r="E8" s="40">
        <f>'Data Entry'!E8</f>
        <v>0.16320000000000001</v>
      </c>
      <c r="F8" s="39">
        <f>'Data Entry'!F8</f>
        <v>3286119869</v>
      </c>
      <c r="G8" s="40">
        <f>'Data Entry'!G8</f>
        <v>0.1321</v>
      </c>
      <c r="H8" s="41"/>
    </row>
    <row r="9" spans="1:8" x14ac:dyDescent="0.2">
      <c r="A9" s="13" t="s">
        <v>24</v>
      </c>
      <c r="B9" s="39">
        <v>272168</v>
      </c>
      <c r="C9" s="40">
        <f>B9/B12</f>
        <v>0.88470000000000004</v>
      </c>
      <c r="D9" s="39">
        <f>'Data Entry'!D9</f>
        <v>48573302</v>
      </c>
      <c r="E9" s="40">
        <f>'Data Entry'!E9</f>
        <v>0.83499999999999996</v>
      </c>
      <c r="F9" s="39">
        <f>'Data Entry'!F9</f>
        <v>21522040210</v>
      </c>
      <c r="G9" s="40">
        <f>'Data Entry'!G9</f>
        <v>0.86499999999999999</v>
      </c>
      <c r="H9" s="41" t="s">
        <v>46</v>
      </c>
    </row>
    <row r="10" spans="1:8" x14ac:dyDescent="0.2">
      <c r="A10" s="13" t="s">
        <v>25</v>
      </c>
      <c r="B10" s="39">
        <v>0</v>
      </c>
      <c r="C10" s="40">
        <f>B10/B12</f>
        <v>0</v>
      </c>
      <c r="D10" s="39">
        <f>'Data Entry'!D10</f>
        <v>103776</v>
      </c>
      <c r="E10" s="40">
        <f>'Data Entry'!E10</f>
        <v>1.8E-3</v>
      </c>
      <c r="F10" s="39">
        <f>'Data Entry'!F10</f>
        <v>47000042</v>
      </c>
      <c r="G10" s="40">
        <f>'Data Entry'!G10</f>
        <v>1.9E-3</v>
      </c>
      <c r="H10" s="41"/>
    </row>
    <row r="11" spans="1:8" x14ac:dyDescent="0.2">
      <c r="A11" s="13" t="s">
        <v>26</v>
      </c>
      <c r="B11" s="39">
        <v>0</v>
      </c>
      <c r="C11" s="40">
        <v>0</v>
      </c>
      <c r="D11" s="39">
        <f>'Data Entry'!D11</f>
        <v>0</v>
      </c>
      <c r="E11" s="40">
        <f>'Data Entry'!E11</f>
        <v>0</v>
      </c>
      <c r="F11" s="39">
        <f>'Data Entry'!F11</f>
        <v>24507821</v>
      </c>
      <c r="G11" s="40">
        <f>'Data Entry'!G11</f>
        <v>1E-3</v>
      </c>
      <c r="H11" s="41"/>
    </row>
    <row r="12" spans="1:8" ht="16.5" thickBot="1" x14ac:dyDescent="0.3">
      <c r="A12" s="17" t="s">
        <v>27</v>
      </c>
      <c r="B12" s="42">
        <f t="shared" ref="B12:C12" si="0">SUM(B8:B11)</f>
        <v>307624</v>
      </c>
      <c r="C12" s="43">
        <f t="shared" si="0"/>
        <v>1</v>
      </c>
      <c r="D12" s="42">
        <f>'Data Entry'!D12</f>
        <v>58170490</v>
      </c>
      <c r="E12" s="43">
        <f>'Data Entry'!E12</f>
        <v>1</v>
      </c>
      <c r="F12" s="42">
        <f>'Data Entry'!F12</f>
        <v>24879667942</v>
      </c>
      <c r="G12" s="43">
        <f>'Data Entry'!G12</f>
        <v>1</v>
      </c>
      <c r="H12" s="44"/>
    </row>
    <row r="13" spans="1:8" x14ac:dyDescent="0.2">
      <c r="A13" s="13"/>
      <c r="B13" s="45"/>
      <c r="C13" s="45"/>
      <c r="D13" s="45"/>
      <c r="E13" s="45"/>
      <c r="F13" s="46"/>
      <c r="G13" s="40"/>
      <c r="H13" s="41"/>
    </row>
    <row r="14" spans="1:8" ht="15.75" x14ac:dyDescent="0.25">
      <c r="A14" s="16" t="s">
        <v>28</v>
      </c>
      <c r="B14" s="64" t="s">
        <v>29</v>
      </c>
      <c r="C14" s="64"/>
      <c r="D14" s="64"/>
      <c r="E14" s="64"/>
      <c r="F14" s="64"/>
      <c r="G14" s="47"/>
      <c r="H14" s="48" t="s">
        <v>27</v>
      </c>
    </row>
    <row r="15" spans="1:8" ht="15.75" x14ac:dyDescent="0.25">
      <c r="A15" s="16"/>
      <c r="B15" s="49" t="s">
        <v>19</v>
      </c>
      <c r="C15" s="47"/>
      <c r="D15" s="49" t="s">
        <v>21</v>
      </c>
      <c r="E15" s="47"/>
      <c r="F15" s="49" t="s">
        <v>22</v>
      </c>
      <c r="G15" s="47"/>
      <c r="H15" s="48" t="s">
        <v>30</v>
      </c>
    </row>
    <row r="16" spans="1:8" x14ac:dyDescent="0.2">
      <c r="A16" s="13"/>
      <c r="B16" s="45"/>
      <c r="C16" s="45"/>
      <c r="D16" s="45"/>
      <c r="E16" s="45"/>
      <c r="F16" s="45"/>
      <c r="G16" s="45"/>
      <c r="H16" s="41"/>
    </row>
    <row r="17" spans="1:8" x14ac:dyDescent="0.2">
      <c r="A17" s="13" t="s">
        <v>31</v>
      </c>
      <c r="B17" s="39">
        <v>5</v>
      </c>
      <c r="C17" s="45"/>
      <c r="D17" s="39">
        <f>'Data Entry'!D17</f>
        <v>4274</v>
      </c>
      <c r="E17" s="39"/>
      <c r="F17" s="39">
        <f>'Data Entry'!F17</f>
        <v>4703</v>
      </c>
      <c r="G17" s="45"/>
      <c r="H17" s="50">
        <v>206</v>
      </c>
    </row>
    <row r="18" spans="1:8" x14ac:dyDescent="0.2">
      <c r="A18" s="13" t="s">
        <v>32</v>
      </c>
      <c r="B18" s="39">
        <v>80</v>
      </c>
      <c r="C18" s="45" t="s">
        <v>4</v>
      </c>
      <c r="D18" s="39">
        <f>'Data Entry'!D18</f>
        <v>915</v>
      </c>
      <c r="E18" s="39"/>
      <c r="F18" s="39">
        <f>'Data Entry'!F18</f>
        <v>969</v>
      </c>
      <c r="G18" s="45"/>
      <c r="H18" s="50">
        <v>3418</v>
      </c>
    </row>
    <row r="19" spans="1:8" x14ac:dyDescent="0.2">
      <c r="A19" s="13" t="s">
        <v>33</v>
      </c>
      <c r="B19" s="39">
        <v>6568</v>
      </c>
      <c r="C19" s="45"/>
      <c r="D19" s="39">
        <f>'Data Entry'!D19</f>
        <v>580</v>
      </c>
      <c r="E19" s="39"/>
      <c r="F19" s="39">
        <f>'Data Entry'!F19</f>
        <v>206</v>
      </c>
      <c r="G19" s="45"/>
      <c r="H19" s="50">
        <v>280837</v>
      </c>
    </row>
    <row r="20" spans="1:8" x14ac:dyDescent="0.2">
      <c r="A20" s="13" t="s">
        <v>34</v>
      </c>
      <c r="B20" s="39">
        <v>0</v>
      </c>
      <c r="C20" s="45" t="s">
        <v>4</v>
      </c>
      <c r="D20" s="39">
        <f>'Data Entry'!D20</f>
        <v>485</v>
      </c>
      <c r="E20" s="39"/>
      <c r="F20" s="39">
        <f>'Data Entry'!F20</f>
        <v>573</v>
      </c>
      <c r="G20" s="45" t="s">
        <v>4</v>
      </c>
      <c r="H20" s="50">
        <v>0</v>
      </c>
    </row>
    <row r="21" spans="1:8" ht="15.75" x14ac:dyDescent="0.25">
      <c r="A21" s="13" t="s">
        <v>35</v>
      </c>
      <c r="B21" s="39">
        <v>518</v>
      </c>
      <c r="C21" s="45"/>
      <c r="D21" s="39">
        <f>'Data Entry'!D21</f>
        <v>364</v>
      </c>
      <c r="E21" s="39"/>
      <c r="F21" s="39">
        <f>'Data Entry'!F21</f>
        <v>212</v>
      </c>
      <c r="G21" s="51" t="s">
        <v>50</v>
      </c>
      <c r="H21" s="50">
        <v>22154</v>
      </c>
    </row>
    <row r="22" spans="1:8" x14ac:dyDescent="0.2">
      <c r="A22" s="13" t="s">
        <v>36</v>
      </c>
      <c r="B22" s="39">
        <v>0</v>
      </c>
      <c r="C22" s="45"/>
      <c r="D22" s="39">
        <f>'Data Entry'!D22</f>
        <v>572</v>
      </c>
      <c r="E22" s="39"/>
      <c r="F22" s="39">
        <f>'Data Entry'!F22</f>
        <v>508</v>
      </c>
      <c r="G22" s="45"/>
      <c r="H22" s="50">
        <v>0</v>
      </c>
    </row>
    <row r="23" spans="1:8" x14ac:dyDescent="0.2">
      <c r="A23" s="13" t="s">
        <v>37</v>
      </c>
      <c r="B23" s="39">
        <v>0</v>
      </c>
      <c r="C23" s="45"/>
      <c r="D23" s="39">
        <f>'Data Entry'!D23</f>
        <v>791</v>
      </c>
      <c r="E23" s="39"/>
      <c r="F23" s="39">
        <f>'Data Entry'!F23</f>
        <v>892</v>
      </c>
      <c r="G23" s="45"/>
      <c r="H23" s="50">
        <v>0</v>
      </c>
    </row>
    <row r="24" spans="1:8" x14ac:dyDescent="0.2">
      <c r="A24" s="13" t="s">
        <v>38</v>
      </c>
      <c r="B24" s="39">
        <v>24</v>
      </c>
      <c r="C24" s="45"/>
      <c r="D24" s="39">
        <f>'Data Entry'!D24</f>
        <v>194</v>
      </c>
      <c r="E24" s="39"/>
      <c r="F24" s="39">
        <f>'Data Entry'!F24</f>
        <v>200</v>
      </c>
      <c r="G24" s="45"/>
      <c r="H24" s="50">
        <v>1009</v>
      </c>
    </row>
    <row r="25" spans="1:8" x14ac:dyDescent="0.2">
      <c r="A25" s="13"/>
      <c r="B25" s="39"/>
      <c r="C25" s="45"/>
      <c r="D25" s="39"/>
      <c r="E25" s="45"/>
      <c r="F25" s="39"/>
      <c r="G25" s="45"/>
      <c r="H25" s="50"/>
    </row>
    <row r="26" spans="1:8" ht="16.5" thickBot="1" x14ac:dyDescent="0.3">
      <c r="A26" s="17" t="s">
        <v>39</v>
      </c>
      <c r="B26" s="42">
        <f>SUM(B17:B25)</f>
        <v>7195</v>
      </c>
      <c r="C26" s="52"/>
      <c r="D26" s="42">
        <f>SUM(D17:D25)</f>
        <v>8175</v>
      </c>
      <c r="E26" s="52"/>
      <c r="F26" s="42">
        <f>SUM(F17:F25)</f>
        <v>8263</v>
      </c>
      <c r="G26" s="52"/>
      <c r="H26" s="53">
        <f>SUM(H17:H25)</f>
        <v>307624</v>
      </c>
    </row>
    <row r="27" spans="1:8" x14ac:dyDescent="0.2">
      <c r="A27" s="13"/>
      <c r="B27" s="45"/>
      <c r="C27" s="45"/>
      <c r="D27" s="45"/>
      <c r="E27" s="45"/>
      <c r="F27" s="45"/>
      <c r="G27" s="45"/>
      <c r="H27" s="41"/>
    </row>
    <row r="28" spans="1:8" ht="15.75" x14ac:dyDescent="0.25">
      <c r="A28" s="16" t="s">
        <v>65</v>
      </c>
      <c r="B28" s="45"/>
      <c r="C28" s="45"/>
      <c r="D28" s="45"/>
      <c r="E28" s="45"/>
      <c r="F28" s="45"/>
      <c r="G28" s="45"/>
      <c r="H28" s="41"/>
    </row>
    <row r="29" spans="1:8" x14ac:dyDescent="0.2">
      <c r="A29" s="13" t="s">
        <v>40</v>
      </c>
      <c r="B29" s="39">
        <v>3</v>
      </c>
      <c r="C29" s="39" t="s">
        <v>46</v>
      </c>
      <c r="D29" s="39">
        <f>'Data Entry'!D29</f>
        <v>3697</v>
      </c>
      <c r="E29" s="39"/>
      <c r="F29" s="39">
        <f>'Data Entry'!F29</f>
        <v>3959</v>
      </c>
      <c r="G29" s="39"/>
      <c r="H29" s="50">
        <v>88</v>
      </c>
    </row>
    <row r="30" spans="1:8" x14ac:dyDescent="0.2">
      <c r="A30" s="13" t="s">
        <v>53</v>
      </c>
      <c r="B30" s="39">
        <v>0</v>
      </c>
      <c r="C30" s="39"/>
      <c r="D30" s="39">
        <f>'Data Entry'!D30</f>
        <v>4229</v>
      </c>
      <c r="E30" s="39"/>
      <c r="F30" s="39">
        <f>'Data Entry'!F30</f>
        <v>4741</v>
      </c>
      <c r="G30" s="39"/>
      <c r="H30" s="50">
        <v>0</v>
      </c>
    </row>
    <row r="31" spans="1:8" x14ac:dyDescent="0.2">
      <c r="A31" s="13" t="s">
        <v>41</v>
      </c>
      <c r="B31" s="39">
        <v>14</v>
      </c>
      <c r="C31" s="39"/>
      <c r="D31" s="39">
        <f>'Data Entry'!D31</f>
        <v>6051</v>
      </c>
      <c r="E31" s="39"/>
      <c r="F31" s="39">
        <f>'Data Entry'!F31</f>
        <v>7355</v>
      </c>
      <c r="G31" s="39"/>
      <c r="H31" s="50">
        <v>93</v>
      </c>
    </row>
    <row r="32" spans="1:8" x14ac:dyDescent="0.2">
      <c r="A32" s="13" t="s">
        <v>85</v>
      </c>
      <c r="B32" s="39">
        <v>3</v>
      </c>
      <c r="C32" s="39"/>
      <c r="D32" s="39">
        <f>'Data Entry'!D32</f>
        <v>2694</v>
      </c>
      <c r="E32" s="39"/>
      <c r="F32" s="39">
        <f>'Data Entry'!F32</f>
        <v>4164</v>
      </c>
      <c r="G32" s="39"/>
      <c r="H32" s="50">
        <v>25</v>
      </c>
    </row>
    <row r="33" spans="1:8" ht="15.75" thickBot="1" x14ac:dyDescent="0.25">
      <c r="A33" s="18" t="s">
        <v>78</v>
      </c>
      <c r="B33" s="54" t="s">
        <v>47</v>
      </c>
      <c r="C33" s="54"/>
      <c r="D33" s="54" t="str">
        <f>'Data Entry'!D33</f>
        <v>*</v>
      </c>
      <c r="E33" s="54"/>
      <c r="F33" s="54" t="str">
        <f>'Data Entry'!F33</f>
        <v>*</v>
      </c>
      <c r="G33" s="54"/>
      <c r="H33" s="55" t="s">
        <v>47</v>
      </c>
    </row>
    <row r="34" spans="1:8" x14ac:dyDescent="0.2">
      <c r="A34" s="13"/>
      <c r="B34" s="45"/>
      <c r="C34" s="45"/>
      <c r="D34" s="45"/>
      <c r="E34" s="45"/>
      <c r="F34" s="45"/>
      <c r="G34" s="45"/>
      <c r="H34" s="41"/>
    </row>
    <row r="35" spans="1:8" ht="15.75" x14ac:dyDescent="0.25">
      <c r="A35" s="16" t="s">
        <v>49</v>
      </c>
      <c r="B35" s="45"/>
      <c r="C35" s="45"/>
      <c r="D35" s="45"/>
      <c r="E35" s="45"/>
      <c r="F35" s="45"/>
      <c r="G35" s="45"/>
      <c r="H35" s="41"/>
    </row>
    <row r="36" spans="1:8" x14ac:dyDescent="0.2">
      <c r="A36" s="13" t="s">
        <v>42</v>
      </c>
      <c r="B36" s="39">
        <v>4241</v>
      </c>
      <c r="C36" s="39"/>
      <c r="D36" s="39">
        <f>'Data Entry'!D36</f>
        <v>261483</v>
      </c>
      <c r="E36" s="39"/>
      <c r="F36" s="39"/>
      <c r="G36" s="39"/>
      <c r="H36" s="50"/>
    </row>
    <row r="37" spans="1:8" x14ac:dyDescent="0.2">
      <c r="A37" s="13" t="s">
        <v>43</v>
      </c>
      <c r="B37" s="39">
        <v>6513</v>
      </c>
      <c r="C37" s="39"/>
      <c r="D37" s="39">
        <f>'Data Entry'!D37</f>
        <v>550488</v>
      </c>
      <c r="E37" s="39"/>
      <c r="F37" s="39"/>
      <c r="G37" s="39"/>
      <c r="H37" s="50"/>
    </row>
    <row r="38" spans="1:8" x14ac:dyDescent="0.2">
      <c r="A38" s="13" t="s">
        <v>44</v>
      </c>
      <c r="B38" s="39">
        <v>11400</v>
      </c>
      <c r="C38" s="39"/>
      <c r="D38" s="39">
        <f>'Data Entry'!D38</f>
        <v>1142261</v>
      </c>
      <c r="E38" s="39"/>
      <c r="F38" s="39"/>
      <c r="G38" s="39"/>
      <c r="H38" s="50"/>
    </row>
    <row r="39" spans="1:8" x14ac:dyDescent="0.2">
      <c r="A39" s="13"/>
      <c r="B39" s="39"/>
      <c r="C39" s="39"/>
      <c r="D39" s="39"/>
      <c r="E39" s="39"/>
      <c r="F39" s="39"/>
      <c r="G39" s="39"/>
      <c r="H39" s="50"/>
    </row>
    <row r="40" spans="1:8" ht="16.5" thickBot="1" x14ac:dyDescent="0.3">
      <c r="A40" s="17" t="s">
        <v>27</v>
      </c>
      <c r="B40" s="42">
        <f>SUM(B36:B39)</f>
        <v>22154</v>
      </c>
      <c r="C40" s="42" t="s">
        <v>50</v>
      </c>
      <c r="D40" s="42">
        <f>SUM(D36:D39)</f>
        <v>1954232</v>
      </c>
      <c r="E40" s="42"/>
      <c r="F40" s="42"/>
      <c r="G40" s="42"/>
      <c r="H40" s="53"/>
    </row>
    <row r="41" spans="1:8" ht="15.75" x14ac:dyDescent="0.25">
      <c r="A41" s="16"/>
      <c r="B41" s="57"/>
      <c r="C41" s="57"/>
      <c r="D41" s="57"/>
      <c r="E41" s="57"/>
      <c r="F41" s="57"/>
      <c r="G41" s="57"/>
      <c r="H41" s="61"/>
    </row>
    <row r="42" spans="1:8" ht="16.5" thickBot="1" x14ac:dyDescent="0.3">
      <c r="A42" s="17" t="s">
        <v>45</v>
      </c>
      <c r="B42" s="42">
        <v>132</v>
      </c>
      <c r="C42" s="42"/>
      <c r="D42" s="42">
        <f>'Data Entry'!D42</f>
        <v>26104</v>
      </c>
      <c r="E42" s="42"/>
      <c r="F42" s="42"/>
      <c r="G42" s="42"/>
      <c r="H42" s="53"/>
    </row>
    <row r="43" spans="1:8" x14ac:dyDescent="0.2">
      <c r="A43" s="14"/>
      <c r="B43" s="39"/>
      <c r="C43" s="39"/>
      <c r="D43" s="39"/>
      <c r="E43" s="39"/>
      <c r="F43" s="39"/>
      <c r="G43" s="39"/>
      <c r="H43" s="39"/>
    </row>
    <row r="44" spans="1:8" x14ac:dyDescent="0.2">
      <c r="A44" s="11" t="s">
        <v>58</v>
      </c>
      <c r="B44" s="59"/>
      <c r="C44" s="59"/>
      <c r="D44" s="59"/>
      <c r="E44" s="59"/>
      <c r="F44" s="59"/>
      <c r="G44" s="59"/>
      <c r="H44" s="59"/>
    </row>
    <row r="45" spans="1:8" x14ac:dyDescent="0.2">
      <c r="A45" s="11" t="s">
        <v>57</v>
      </c>
      <c r="B45" s="59"/>
      <c r="C45" s="59"/>
      <c r="D45" s="59"/>
      <c r="E45" s="59"/>
      <c r="F45" s="59"/>
      <c r="G45" s="59"/>
      <c r="H45" s="59"/>
    </row>
    <row r="46" spans="1:8" x14ac:dyDescent="0.2">
      <c r="A46" s="11" t="s">
        <v>60</v>
      </c>
      <c r="B46" s="59"/>
      <c r="C46" s="59"/>
      <c r="D46" s="59"/>
      <c r="E46" s="59"/>
      <c r="F46" s="59"/>
      <c r="G46" s="59"/>
      <c r="H46" s="59"/>
    </row>
    <row r="47" spans="1:8" x14ac:dyDescent="0.2">
      <c r="A47" s="11" t="s">
        <v>61</v>
      </c>
      <c r="B47" s="60">
        <v>0</v>
      </c>
      <c r="C47" s="60"/>
      <c r="D47" s="60">
        <f>'Data Entry'!$D$47</f>
        <v>749316</v>
      </c>
      <c r="E47" s="59"/>
      <c r="F47" s="59"/>
      <c r="G47" s="59"/>
      <c r="H47" s="59"/>
    </row>
    <row r="48" spans="1:8" x14ac:dyDescent="0.2">
      <c r="B48" s="59"/>
      <c r="C48" s="59"/>
      <c r="D48" s="59"/>
      <c r="E48" s="59"/>
      <c r="F48" s="59"/>
      <c r="G48" s="59"/>
      <c r="H48" s="59"/>
    </row>
    <row r="49" spans="2:8" x14ac:dyDescent="0.2">
      <c r="B49" s="59"/>
      <c r="C49" s="59"/>
      <c r="D49" s="59"/>
      <c r="E49" s="59"/>
      <c r="F49" s="59"/>
      <c r="G49" s="59"/>
      <c r="H49" s="59"/>
    </row>
    <row r="50" spans="2:8" x14ac:dyDescent="0.2">
      <c r="B50" s="59"/>
      <c r="C50" s="59"/>
      <c r="D50" s="59"/>
      <c r="E50" s="59"/>
      <c r="F50" s="59"/>
      <c r="G50" s="59"/>
      <c r="H50" s="59"/>
    </row>
    <row r="51" spans="2:8" x14ac:dyDescent="0.2">
      <c r="B51" s="59"/>
      <c r="C51" s="59"/>
      <c r="D51" s="59"/>
      <c r="E51" s="59"/>
      <c r="F51" s="59"/>
      <c r="G51" s="59"/>
      <c r="H51" s="59"/>
    </row>
    <row r="52" spans="2:8" x14ac:dyDescent="0.2">
      <c r="B52" s="59"/>
      <c r="C52" s="59"/>
      <c r="D52" s="59"/>
      <c r="E52" s="59"/>
      <c r="F52" s="59"/>
      <c r="G52" s="59"/>
      <c r="H52" s="59"/>
    </row>
    <row r="53" spans="2:8" x14ac:dyDescent="0.2">
      <c r="B53" s="59"/>
      <c r="C53" s="59"/>
      <c r="D53" s="59"/>
      <c r="E53" s="59"/>
      <c r="F53" s="59"/>
      <c r="G53" s="59"/>
      <c r="H53" s="59"/>
    </row>
    <row r="54" spans="2:8" x14ac:dyDescent="0.2">
      <c r="B54" s="59"/>
      <c r="C54" s="59"/>
      <c r="D54" s="59"/>
      <c r="E54" s="59"/>
      <c r="F54" s="59"/>
      <c r="G54" s="59"/>
      <c r="H54" s="59"/>
    </row>
    <row r="55" spans="2:8" x14ac:dyDescent="0.2">
      <c r="B55" s="59"/>
      <c r="C55" s="59"/>
      <c r="D55" s="59"/>
      <c r="E55" s="59"/>
      <c r="F55" s="59"/>
      <c r="G55" s="59"/>
      <c r="H55" s="59"/>
    </row>
    <row r="56" spans="2:8" x14ac:dyDescent="0.2">
      <c r="B56" s="59"/>
      <c r="C56" s="59"/>
      <c r="D56" s="59"/>
      <c r="E56" s="59"/>
      <c r="F56" s="59"/>
      <c r="G56" s="59"/>
      <c r="H56" s="59"/>
    </row>
    <row r="57" spans="2:8" x14ac:dyDescent="0.2">
      <c r="B57" s="59"/>
      <c r="C57" s="59"/>
      <c r="D57" s="59"/>
      <c r="E57" s="59"/>
      <c r="F57" s="59"/>
      <c r="G57" s="59"/>
      <c r="H57" s="59"/>
    </row>
    <row r="58" spans="2:8" x14ac:dyDescent="0.2">
      <c r="B58" s="59"/>
      <c r="C58" s="59"/>
      <c r="D58" s="59"/>
      <c r="E58" s="59"/>
      <c r="F58" s="59"/>
      <c r="G58" s="59"/>
      <c r="H58" s="59"/>
    </row>
    <row r="59" spans="2:8" x14ac:dyDescent="0.2">
      <c r="B59" s="59"/>
      <c r="C59" s="59"/>
      <c r="D59" s="59"/>
      <c r="E59" s="59"/>
      <c r="F59" s="59"/>
      <c r="G59" s="59"/>
      <c r="H59" s="59"/>
    </row>
    <row r="60" spans="2:8" x14ac:dyDescent="0.2">
      <c r="B60" s="59"/>
      <c r="C60" s="59"/>
      <c r="D60" s="59"/>
      <c r="E60" s="59"/>
      <c r="F60" s="59"/>
      <c r="G60" s="59"/>
      <c r="H60" s="59"/>
    </row>
    <row r="61" spans="2:8" x14ac:dyDescent="0.2">
      <c r="B61" s="59"/>
      <c r="C61" s="59"/>
      <c r="D61" s="59"/>
      <c r="E61" s="59"/>
      <c r="F61" s="59"/>
      <c r="G61" s="59"/>
      <c r="H61" s="59"/>
    </row>
  </sheetData>
  <mergeCells count="5">
    <mergeCell ref="B14:F14"/>
    <mergeCell ref="A1:H1"/>
    <mergeCell ref="A2:H2"/>
    <mergeCell ref="A3:H3"/>
    <mergeCell ref="A4:H4"/>
  </mergeCells>
  <phoneticPr fontId="0" type="noConversion"/>
  <printOptions horizontalCentered="1"/>
  <pageMargins left="0.75" right="0.75" top="1" bottom="1" header="0.5" footer="0.5"/>
  <pageSetup scale="67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workbookViewId="0">
      <selection activeCell="G15" sqref="G15"/>
    </sheetView>
  </sheetViews>
  <sheetFormatPr defaultRowHeight="15" x14ac:dyDescent="0.2"/>
  <cols>
    <col min="1" max="1" width="50.28515625" style="11" customWidth="1"/>
    <col min="2" max="2" width="14.7109375" style="11" customWidth="1"/>
    <col min="3" max="3" width="15.85546875" style="11" customWidth="1"/>
    <col min="4" max="4" width="14.7109375" style="11" customWidth="1"/>
    <col min="5" max="5" width="11" style="11" customWidth="1"/>
    <col min="6" max="6" width="18.42578125" style="11" customWidth="1"/>
    <col min="7" max="7" width="12.7109375" style="11" customWidth="1"/>
    <col min="8" max="8" width="11.42578125" style="11" bestFit="1" customWidth="1"/>
    <col min="9" max="16384" width="9.140625" style="11"/>
  </cols>
  <sheetData>
    <row r="1" spans="1:8" ht="15.75" x14ac:dyDescent="0.25">
      <c r="A1" s="65" t="s">
        <v>16</v>
      </c>
      <c r="B1" s="66"/>
      <c r="C1" s="66"/>
      <c r="D1" s="66"/>
      <c r="E1" s="66"/>
      <c r="F1" s="66"/>
      <c r="G1" s="66"/>
      <c r="H1" s="67"/>
    </row>
    <row r="2" spans="1:8" ht="15.75" x14ac:dyDescent="0.25">
      <c r="A2" s="68" t="s">
        <v>17</v>
      </c>
      <c r="B2" s="69"/>
      <c r="C2" s="69"/>
      <c r="D2" s="69"/>
      <c r="E2" s="69"/>
      <c r="F2" s="69"/>
      <c r="G2" s="69"/>
      <c r="H2" s="70"/>
    </row>
    <row r="3" spans="1:8" ht="15.75" x14ac:dyDescent="0.25">
      <c r="A3" s="68" t="str">
        <f>'Data Entry'!$A$3</f>
        <v>2016-17 FINANCIAL REPORT</v>
      </c>
      <c r="B3" s="69"/>
      <c r="C3" s="69"/>
      <c r="D3" s="69"/>
      <c r="E3" s="69"/>
      <c r="F3" s="69"/>
      <c r="G3" s="69"/>
      <c r="H3" s="70"/>
    </row>
    <row r="4" spans="1:8" ht="15.75" x14ac:dyDescent="0.25">
      <c r="A4" s="68" t="s">
        <v>89</v>
      </c>
      <c r="B4" s="69"/>
      <c r="C4" s="69"/>
      <c r="D4" s="69"/>
      <c r="E4" s="69"/>
      <c r="F4" s="69"/>
      <c r="G4" s="69"/>
      <c r="H4" s="70"/>
    </row>
    <row r="5" spans="1:8" x14ac:dyDescent="0.2">
      <c r="A5" s="13"/>
      <c r="B5" s="14"/>
      <c r="C5" s="14"/>
      <c r="D5" s="14"/>
      <c r="E5" s="14"/>
      <c r="F5" s="14"/>
      <c r="G5" s="14"/>
      <c r="H5" s="15"/>
    </row>
    <row r="6" spans="1:8" ht="15.75" x14ac:dyDescent="0.25">
      <c r="A6" s="16" t="s">
        <v>18</v>
      </c>
      <c r="B6" s="35" t="s">
        <v>19</v>
      </c>
      <c r="C6" s="35" t="s">
        <v>20</v>
      </c>
      <c r="D6" s="35" t="s">
        <v>21</v>
      </c>
      <c r="E6" s="35" t="s">
        <v>20</v>
      </c>
      <c r="F6" s="35" t="s">
        <v>22</v>
      </c>
      <c r="G6" s="35" t="s">
        <v>20</v>
      </c>
      <c r="H6" s="15"/>
    </row>
    <row r="7" spans="1:8" x14ac:dyDescent="0.2">
      <c r="A7" s="13"/>
      <c r="B7" s="14"/>
      <c r="C7" s="14"/>
      <c r="D7" s="14"/>
      <c r="E7" s="14"/>
      <c r="F7" s="14"/>
      <c r="G7" s="14"/>
      <c r="H7" s="15"/>
    </row>
    <row r="8" spans="1:8" x14ac:dyDescent="0.2">
      <c r="A8" s="13" t="s">
        <v>23</v>
      </c>
      <c r="B8" s="39">
        <v>0</v>
      </c>
      <c r="C8" s="40">
        <f>B8/B12</f>
        <v>0</v>
      </c>
      <c r="D8" s="39">
        <f>'Data Entry'!D8</f>
        <v>9493412</v>
      </c>
      <c r="E8" s="40">
        <f>'Data Entry'!E8</f>
        <v>0.16320000000000001</v>
      </c>
      <c r="F8" s="39">
        <f>'Data Entry'!F8</f>
        <v>3286119869</v>
      </c>
      <c r="G8" s="40">
        <f>'Data Entry'!G8</f>
        <v>0.1321</v>
      </c>
      <c r="H8" s="41"/>
    </row>
    <row r="9" spans="1:8" x14ac:dyDescent="0.2">
      <c r="A9" s="13" t="s">
        <v>24</v>
      </c>
      <c r="B9" s="39">
        <v>200717</v>
      </c>
      <c r="C9" s="40">
        <f>B9/B12</f>
        <v>1</v>
      </c>
      <c r="D9" s="39">
        <f>'Data Entry'!D9</f>
        <v>48573302</v>
      </c>
      <c r="E9" s="40">
        <f>'Data Entry'!E9</f>
        <v>0.83499999999999996</v>
      </c>
      <c r="F9" s="39">
        <f>'Data Entry'!F9</f>
        <v>21522040210</v>
      </c>
      <c r="G9" s="40">
        <f>'Data Entry'!G9</f>
        <v>0.86499999999999999</v>
      </c>
      <c r="H9" s="41" t="s">
        <v>46</v>
      </c>
    </row>
    <row r="10" spans="1:8" x14ac:dyDescent="0.2">
      <c r="A10" s="13" t="s">
        <v>25</v>
      </c>
      <c r="B10" s="39">
        <v>0</v>
      </c>
      <c r="C10" s="40">
        <f>B10/B12</f>
        <v>0</v>
      </c>
      <c r="D10" s="39">
        <f>'Data Entry'!D10</f>
        <v>103776</v>
      </c>
      <c r="E10" s="40">
        <f>'Data Entry'!E10</f>
        <v>1.8E-3</v>
      </c>
      <c r="F10" s="39">
        <f>'Data Entry'!F10</f>
        <v>47000042</v>
      </c>
      <c r="G10" s="40">
        <f>'Data Entry'!G10</f>
        <v>1.9E-3</v>
      </c>
      <c r="H10" s="41"/>
    </row>
    <row r="11" spans="1:8" x14ac:dyDescent="0.2">
      <c r="A11" s="13" t="s">
        <v>26</v>
      </c>
      <c r="B11" s="39">
        <v>0</v>
      </c>
      <c r="C11" s="40">
        <v>0</v>
      </c>
      <c r="D11" s="39">
        <f>'Data Entry'!D11</f>
        <v>0</v>
      </c>
      <c r="E11" s="40">
        <f>'Data Entry'!E11</f>
        <v>0</v>
      </c>
      <c r="F11" s="39">
        <f>'Data Entry'!F11</f>
        <v>24507821</v>
      </c>
      <c r="G11" s="40">
        <f>'Data Entry'!G11</f>
        <v>1E-3</v>
      </c>
      <c r="H11" s="41"/>
    </row>
    <row r="12" spans="1:8" ht="16.5" thickBot="1" x14ac:dyDescent="0.3">
      <c r="A12" s="17" t="s">
        <v>27</v>
      </c>
      <c r="B12" s="42">
        <f t="shared" ref="B12:C12" si="0">SUM(B8:B11)</f>
        <v>200717</v>
      </c>
      <c r="C12" s="43">
        <f t="shared" si="0"/>
        <v>1</v>
      </c>
      <c r="D12" s="42">
        <f>'Data Entry'!D12</f>
        <v>58170490</v>
      </c>
      <c r="E12" s="43">
        <f>'Data Entry'!E12</f>
        <v>1</v>
      </c>
      <c r="F12" s="42">
        <f>'Data Entry'!F12</f>
        <v>24879667942</v>
      </c>
      <c r="G12" s="43">
        <f>'Data Entry'!G12</f>
        <v>1</v>
      </c>
      <c r="H12" s="44"/>
    </row>
    <row r="13" spans="1:8" x14ac:dyDescent="0.2">
      <c r="A13" s="13"/>
      <c r="B13" s="45"/>
      <c r="C13" s="45"/>
      <c r="D13" s="45"/>
      <c r="E13" s="45"/>
      <c r="F13" s="46"/>
      <c r="G13" s="40"/>
      <c r="H13" s="41"/>
    </row>
    <row r="14" spans="1:8" ht="15.75" x14ac:dyDescent="0.25">
      <c r="A14" s="16" t="s">
        <v>28</v>
      </c>
      <c r="B14" s="64" t="s">
        <v>29</v>
      </c>
      <c r="C14" s="64"/>
      <c r="D14" s="64"/>
      <c r="E14" s="64"/>
      <c r="F14" s="64"/>
      <c r="G14" s="47"/>
      <c r="H14" s="48" t="s">
        <v>27</v>
      </c>
    </row>
    <row r="15" spans="1:8" ht="15.75" x14ac:dyDescent="0.25">
      <c r="A15" s="16"/>
      <c r="B15" s="49" t="s">
        <v>19</v>
      </c>
      <c r="C15" s="47"/>
      <c r="D15" s="49" t="s">
        <v>21</v>
      </c>
      <c r="E15" s="47"/>
      <c r="F15" s="49" t="s">
        <v>22</v>
      </c>
      <c r="G15" s="47"/>
      <c r="H15" s="48" t="s">
        <v>30</v>
      </c>
    </row>
    <row r="16" spans="1:8" x14ac:dyDescent="0.2">
      <c r="A16" s="13"/>
      <c r="B16" s="45"/>
      <c r="C16" s="45"/>
      <c r="D16" s="45"/>
      <c r="E16" s="45"/>
      <c r="F16" s="45"/>
      <c r="G16" s="45"/>
      <c r="H16" s="41"/>
    </row>
    <row r="17" spans="1:8" x14ac:dyDescent="0.2">
      <c r="A17" s="13" t="s">
        <v>31</v>
      </c>
      <c r="B17" s="39">
        <v>3</v>
      </c>
      <c r="C17" s="45"/>
      <c r="D17" s="39">
        <f>'Data Entry'!D17</f>
        <v>4274</v>
      </c>
      <c r="E17" s="39"/>
      <c r="F17" s="39">
        <f>'Data Entry'!F17</f>
        <v>4703</v>
      </c>
      <c r="G17" s="45"/>
      <c r="H17" s="50">
        <v>132</v>
      </c>
    </row>
    <row r="18" spans="1:8" x14ac:dyDescent="0.2">
      <c r="A18" s="13" t="s">
        <v>32</v>
      </c>
      <c r="B18" s="39">
        <v>47</v>
      </c>
      <c r="C18" s="45" t="s">
        <v>4</v>
      </c>
      <c r="D18" s="39">
        <f>'Data Entry'!D18</f>
        <v>915</v>
      </c>
      <c r="E18" s="39"/>
      <c r="F18" s="39">
        <f>'Data Entry'!F18</f>
        <v>969</v>
      </c>
      <c r="G18" s="45"/>
      <c r="H18" s="50">
        <v>2202</v>
      </c>
    </row>
    <row r="19" spans="1:8" x14ac:dyDescent="0.2">
      <c r="A19" s="13" t="s">
        <v>33</v>
      </c>
      <c r="B19" s="39">
        <v>4191</v>
      </c>
      <c r="C19" s="45"/>
      <c r="D19" s="39">
        <f>'Data Entry'!D19</f>
        <v>580</v>
      </c>
      <c r="E19" s="39"/>
      <c r="F19" s="39">
        <f>'Data Entry'!F19</f>
        <v>206</v>
      </c>
      <c r="G19" s="45"/>
      <c r="H19" s="50">
        <v>195801</v>
      </c>
    </row>
    <row r="20" spans="1:8" x14ac:dyDescent="0.2">
      <c r="A20" s="13" t="s">
        <v>34</v>
      </c>
      <c r="B20" s="39">
        <v>0</v>
      </c>
      <c r="C20" s="45" t="s">
        <v>4</v>
      </c>
      <c r="D20" s="39">
        <f>'Data Entry'!D20</f>
        <v>485</v>
      </c>
      <c r="E20" s="39"/>
      <c r="F20" s="39">
        <f>'Data Entry'!F20</f>
        <v>573</v>
      </c>
      <c r="G20" s="45" t="s">
        <v>4</v>
      </c>
      <c r="H20" s="50">
        <v>0</v>
      </c>
    </row>
    <row r="21" spans="1:8" ht="15.75" x14ac:dyDescent="0.25">
      <c r="A21" s="13" t="s">
        <v>35</v>
      </c>
      <c r="B21" s="39">
        <v>34</v>
      </c>
      <c r="C21" s="45"/>
      <c r="D21" s="39">
        <f>'Data Entry'!D21</f>
        <v>364</v>
      </c>
      <c r="E21" s="39"/>
      <c r="F21" s="39">
        <f>'Data Entry'!F21</f>
        <v>212</v>
      </c>
      <c r="G21" s="51" t="s">
        <v>50</v>
      </c>
      <c r="H21" s="50">
        <v>1573</v>
      </c>
    </row>
    <row r="22" spans="1:8" x14ac:dyDescent="0.2">
      <c r="A22" s="13" t="s">
        <v>36</v>
      </c>
      <c r="B22" s="39">
        <v>0</v>
      </c>
      <c r="C22" s="45"/>
      <c r="D22" s="39">
        <f>'Data Entry'!D22</f>
        <v>572</v>
      </c>
      <c r="E22" s="39"/>
      <c r="F22" s="39">
        <f>'Data Entry'!F22</f>
        <v>508</v>
      </c>
      <c r="G22" s="45"/>
      <c r="H22" s="50">
        <v>0</v>
      </c>
    </row>
    <row r="23" spans="1:8" x14ac:dyDescent="0.2">
      <c r="A23" s="13" t="s">
        <v>37</v>
      </c>
      <c r="B23" s="39">
        <v>0</v>
      </c>
      <c r="C23" s="45"/>
      <c r="D23" s="39">
        <f>'Data Entry'!D23</f>
        <v>791</v>
      </c>
      <c r="E23" s="39"/>
      <c r="F23" s="39">
        <f>'Data Entry'!F23</f>
        <v>892</v>
      </c>
      <c r="G23" s="45"/>
      <c r="H23" s="50">
        <v>0</v>
      </c>
    </row>
    <row r="24" spans="1:8" x14ac:dyDescent="0.2">
      <c r="A24" s="13" t="s">
        <v>38</v>
      </c>
      <c r="B24" s="39">
        <v>22</v>
      </c>
      <c r="C24" s="45"/>
      <c r="D24" s="39">
        <f>'Data Entry'!D24</f>
        <v>194</v>
      </c>
      <c r="E24" s="39"/>
      <c r="F24" s="39">
        <f>'Data Entry'!F24</f>
        <v>200</v>
      </c>
      <c r="G24" s="45"/>
      <c r="H24" s="50">
        <v>1009</v>
      </c>
    </row>
    <row r="25" spans="1:8" x14ac:dyDescent="0.2">
      <c r="A25" s="13"/>
      <c r="B25" s="39"/>
      <c r="C25" s="45"/>
      <c r="D25" s="39"/>
      <c r="E25" s="45"/>
      <c r="F25" s="39"/>
      <c r="G25" s="45"/>
      <c r="H25" s="50"/>
    </row>
    <row r="26" spans="1:8" ht="16.5" thickBot="1" x14ac:dyDescent="0.3">
      <c r="A26" s="17" t="s">
        <v>39</v>
      </c>
      <c r="B26" s="42">
        <f>SUM(B17:B25)</f>
        <v>4297</v>
      </c>
      <c r="C26" s="52"/>
      <c r="D26" s="42">
        <f>SUM(D17:D25)</f>
        <v>8175</v>
      </c>
      <c r="E26" s="52"/>
      <c r="F26" s="42">
        <f>SUM(F17:F25)</f>
        <v>8263</v>
      </c>
      <c r="G26" s="52"/>
      <c r="H26" s="53">
        <f>SUM(H17:H25)</f>
        <v>200717</v>
      </c>
    </row>
    <row r="27" spans="1:8" x14ac:dyDescent="0.2">
      <c r="A27" s="13"/>
      <c r="B27" s="45"/>
      <c r="C27" s="45"/>
      <c r="D27" s="45"/>
      <c r="E27" s="45"/>
      <c r="F27" s="45"/>
      <c r="G27" s="45"/>
      <c r="H27" s="41"/>
    </row>
    <row r="28" spans="1:8" ht="15.75" x14ac:dyDescent="0.25">
      <c r="A28" s="16" t="s">
        <v>65</v>
      </c>
      <c r="B28" s="45"/>
      <c r="C28" s="45"/>
      <c r="D28" s="45"/>
      <c r="E28" s="45"/>
      <c r="F28" s="45"/>
      <c r="G28" s="45"/>
      <c r="H28" s="41"/>
    </row>
    <row r="29" spans="1:8" x14ac:dyDescent="0.2">
      <c r="A29" s="13" t="s">
        <v>40</v>
      </c>
      <c r="B29" s="39">
        <v>3</v>
      </c>
      <c r="C29" s="39" t="s">
        <v>46</v>
      </c>
      <c r="D29" s="39">
        <f>'Data Entry'!D29</f>
        <v>3697</v>
      </c>
      <c r="E29" s="39"/>
      <c r="F29" s="39">
        <f>'Data Entry'!F29</f>
        <v>3959</v>
      </c>
      <c r="G29" s="39"/>
      <c r="H29" s="50">
        <v>109</v>
      </c>
    </row>
    <row r="30" spans="1:8" x14ac:dyDescent="0.2">
      <c r="A30" s="13" t="s">
        <v>53</v>
      </c>
      <c r="B30" s="39">
        <v>0</v>
      </c>
      <c r="C30" s="39"/>
      <c r="D30" s="39">
        <f>'Data Entry'!D30</f>
        <v>4229</v>
      </c>
      <c r="E30" s="39"/>
      <c r="F30" s="39">
        <f>'Data Entry'!F30</f>
        <v>4741</v>
      </c>
      <c r="G30" s="39"/>
      <c r="H30" s="50">
        <v>0</v>
      </c>
    </row>
    <row r="31" spans="1:8" x14ac:dyDescent="0.2">
      <c r="A31" s="13" t="s">
        <v>41</v>
      </c>
      <c r="B31" s="39">
        <v>3</v>
      </c>
      <c r="C31" s="39"/>
      <c r="D31" s="39">
        <f>'Data Entry'!D31</f>
        <v>6051</v>
      </c>
      <c r="E31" s="39"/>
      <c r="F31" s="39">
        <f>'Data Entry'!F31</f>
        <v>7355</v>
      </c>
      <c r="G31" s="39"/>
      <c r="H31" s="50">
        <v>13</v>
      </c>
    </row>
    <row r="32" spans="1:8" x14ac:dyDescent="0.2">
      <c r="A32" s="13" t="s">
        <v>85</v>
      </c>
      <c r="B32" s="39">
        <v>3</v>
      </c>
      <c r="C32" s="39"/>
      <c r="D32" s="39">
        <f>'Data Entry'!D32</f>
        <v>2694</v>
      </c>
      <c r="E32" s="39"/>
      <c r="F32" s="39">
        <f>'Data Entry'!F32</f>
        <v>4164</v>
      </c>
      <c r="G32" s="39"/>
      <c r="H32" s="50">
        <v>10</v>
      </c>
    </row>
    <row r="33" spans="1:8" ht="15.75" thickBot="1" x14ac:dyDescent="0.25">
      <c r="A33" s="18" t="s">
        <v>78</v>
      </c>
      <c r="B33" s="54" t="s">
        <v>47</v>
      </c>
      <c r="C33" s="54"/>
      <c r="D33" s="54" t="str">
        <f>'Data Entry'!D33</f>
        <v>*</v>
      </c>
      <c r="E33" s="54"/>
      <c r="F33" s="54" t="str">
        <f>'Data Entry'!F33</f>
        <v>*</v>
      </c>
      <c r="G33" s="54"/>
      <c r="H33" s="55" t="s">
        <v>47</v>
      </c>
    </row>
    <row r="34" spans="1:8" x14ac:dyDescent="0.2">
      <c r="A34" s="13"/>
      <c r="B34" s="45"/>
      <c r="C34" s="45"/>
      <c r="D34" s="45"/>
      <c r="E34" s="45"/>
      <c r="F34" s="45"/>
      <c r="G34" s="45"/>
      <c r="H34" s="41"/>
    </row>
    <row r="35" spans="1:8" ht="15.75" x14ac:dyDescent="0.25">
      <c r="A35" s="16" t="s">
        <v>49</v>
      </c>
      <c r="B35" s="45"/>
      <c r="C35" s="45"/>
      <c r="D35" s="45"/>
      <c r="E35" s="45"/>
      <c r="F35" s="45"/>
      <c r="G35" s="45"/>
      <c r="H35" s="41"/>
    </row>
    <row r="36" spans="1:8" x14ac:dyDescent="0.2">
      <c r="A36" s="13" t="s">
        <v>42</v>
      </c>
      <c r="B36" s="39">
        <v>302</v>
      </c>
      <c r="C36" s="39"/>
      <c r="D36" s="39">
        <f>'Data Entry'!D36</f>
        <v>261483</v>
      </c>
      <c r="E36" s="39"/>
      <c r="F36" s="39"/>
      <c r="G36" s="39"/>
      <c r="H36" s="50"/>
    </row>
    <row r="37" spans="1:8" x14ac:dyDescent="0.2">
      <c r="A37" s="13" t="s">
        <v>43</v>
      </c>
      <c r="B37" s="39">
        <v>462</v>
      </c>
      <c r="C37" s="39"/>
      <c r="D37" s="39">
        <f>'Data Entry'!D37</f>
        <v>550488</v>
      </c>
      <c r="E37" s="39"/>
      <c r="F37" s="39"/>
      <c r="G37" s="39"/>
      <c r="H37" s="50"/>
    </row>
    <row r="38" spans="1:8" x14ac:dyDescent="0.2">
      <c r="A38" s="13" t="s">
        <v>44</v>
      </c>
      <c r="B38" s="39">
        <v>809</v>
      </c>
      <c r="C38" s="39"/>
      <c r="D38" s="39">
        <f>'Data Entry'!D38</f>
        <v>1142261</v>
      </c>
      <c r="E38" s="39"/>
      <c r="F38" s="39"/>
      <c r="G38" s="39"/>
      <c r="H38" s="50"/>
    </row>
    <row r="39" spans="1:8" x14ac:dyDescent="0.2">
      <c r="A39" s="13"/>
      <c r="B39" s="39"/>
      <c r="C39" s="39"/>
      <c r="D39" s="39"/>
      <c r="E39" s="39"/>
      <c r="F39" s="39"/>
      <c r="G39" s="39"/>
      <c r="H39" s="50"/>
    </row>
    <row r="40" spans="1:8" ht="16.5" thickBot="1" x14ac:dyDescent="0.3">
      <c r="A40" s="17" t="s">
        <v>27</v>
      </c>
      <c r="B40" s="42">
        <f>SUM(B36:B39)</f>
        <v>1573</v>
      </c>
      <c r="C40" s="42" t="s">
        <v>50</v>
      </c>
      <c r="D40" s="42">
        <f>SUM(D36:D39)</f>
        <v>1954232</v>
      </c>
      <c r="E40" s="42"/>
      <c r="F40" s="42"/>
      <c r="G40" s="42"/>
      <c r="H40" s="53"/>
    </row>
    <row r="41" spans="1:8" ht="15.75" x14ac:dyDescent="0.25">
      <c r="A41" s="16"/>
      <c r="B41" s="57"/>
      <c r="C41" s="57"/>
      <c r="D41" s="57"/>
      <c r="E41" s="57"/>
      <c r="F41" s="57"/>
      <c r="G41" s="57"/>
      <c r="H41" s="61"/>
    </row>
    <row r="42" spans="1:8" ht="16.5" thickBot="1" x14ac:dyDescent="0.3">
      <c r="A42" s="17" t="s">
        <v>45</v>
      </c>
      <c r="B42" s="42">
        <v>0</v>
      </c>
      <c r="C42" s="42"/>
      <c r="D42" s="42">
        <f>'Data Entry'!D42</f>
        <v>26104</v>
      </c>
      <c r="E42" s="42"/>
      <c r="F42" s="42"/>
      <c r="G42" s="42"/>
      <c r="H42" s="53"/>
    </row>
    <row r="43" spans="1:8" x14ac:dyDescent="0.2">
      <c r="A43" s="14"/>
      <c r="B43" s="39"/>
      <c r="C43" s="39"/>
      <c r="D43" s="39"/>
      <c r="E43" s="39"/>
      <c r="F43" s="39"/>
      <c r="G43" s="39"/>
      <c r="H43" s="39"/>
    </row>
    <row r="44" spans="1:8" x14ac:dyDescent="0.2">
      <c r="A44" s="11" t="s">
        <v>58</v>
      </c>
      <c r="B44" s="59"/>
      <c r="C44" s="59"/>
      <c r="D44" s="59"/>
      <c r="E44" s="59"/>
      <c r="F44" s="59"/>
      <c r="G44" s="59"/>
      <c r="H44" s="59"/>
    </row>
    <row r="45" spans="1:8" x14ac:dyDescent="0.2">
      <c r="A45" s="11" t="s">
        <v>57</v>
      </c>
      <c r="B45" s="59"/>
      <c r="C45" s="59"/>
      <c r="D45" s="59"/>
      <c r="E45" s="59"/>
      <c r="F45" s="59"/>
      <c r="G45" s="59"/>
      <c r="H45" s="59"/>
    </row>
    <row r="46" spans="1:8" x14ac:dyDescent="0.2">
      <c r="A46" s="11" t="s">
        <v>60</v>
      </c>
      <c r="B46" s="59"/>
      <c r="C46" s="59"/>
      <c r="D46" s="59"/>
      <c r="E46" s="59"/>
      <c r="F46" s="59"/>
      <c r="G46" s="59"/>
      <c r="H46" s="59"/>
    </row>
    <row r="47" spans="1:8" x14ac:dyDescent="0.2">
      <c r="A47" s="11" t="s">
        <v>61</v>
      </c>
      <c r="B47" s="60">
        <v>0</v>
      </c>
      <c r="C47" s="60"/>
      <c r="D47" s="60">
        <f>'Data Entry'!$D$47</f>
        <v>749316</v>
      </c>
      <c r="E47" s="59"/>
      <c r="F47" s="59"/>
      <c r="G47" s="59"/>
      <c r="H47" s="59"/>
    </row>
    <row r="48" spans="1:8" x14ac:dyDescent="0.2">
      <c r="B48" s="59"/>
      <c r="C48" s="59"/>
      <c r="D48" s="59"/>
      <c r="E48" s="59"/>
      <c r="F48" s="59"/>
      <c r="G48" s="59"/>
      <c r="H48" s="59"/>
    </row>
    <row r="49" spans="2:8" x14ac:dyDescent="0.2">
      <c r="B49" s="59"/>
      <c r="C49" s="59"/>
      <c r="D49" s="59"/>
      <c r="E49" s="59"/>
      <c r="F49" s="59"/>
      <c r="G49" s="59"/>
      <c r="H49" s="59"/>
    </row>
    <row r="50" spans="2:8" x14ac:dyDescent="0.2">
      <c r="B50" s="59"/>
      <c r="C50" s="59"/>
      <c r="D50" s="59"/>
      <c r="E50" s="59"/>
      <c r="F50" s="59"/>
      <c r="G50" s="59"/>
      <c r="H50" s="59"/>
    </row>
    <row r="51" spans="2:8" x14ac:dyDescent="0.2">
      <c r="B51" s="59"/>
      <c r="C51" s="59"/>
      <c r="D51" s="59"/>
      <c r="E51" s="59"/>
      <c r="F51" s="59"/>
      <c r="G51" s="59"/>
      <c r="H51" s="59"/>
    </row>
    <row r="52" spans="2:8" x14ac:dyDescent="0.2">
      <c r="B52" s="59"/>
      <c r="C52" s="59"/>
      <c r="D52" s="59"/>
      <c r="E52" s="59"/>
      <c r="F52" s="59"/>
      <c r="G52" s="59"/>
      <c r="H52" s="59"/>
    </row>
    <row r="53" spans="2:8" x14ac:dyDescent="0.2">
      <c r="B53" s="59"/>
      <c r="C53" s="59"/>
      <c r="D53" s="59"/>
      <c r="E53" s="59"/>
      <c r="F53" s="59"/>
      <c r="G53" s="59"/>
      <c r="H53" s="59"/>
    </row>
    <row r="54" spans="2:8" x14ac:dyDescent="0.2">
      <c r="B54" s="59"/>
      <c r="C54" s="59"/>
      <c r="D54" s="59"/>
      <c r="E54" s="59"/>
      <c r="F54" s="59"/>
      <c r="G54" s="59"/>
      <c r="H54" s="59"/>
    </row>
    <row r="55" spans="2:8" x14ac:dyDescent="0.2">
      <c r="B55" s="59"/>
      <c r="C55" s="59"/>
      <c r="D55" s="59"/>
      <c r="E55" s="59"/>
      <c r="F55" s="59"/>
      <c r="G55" s="59"/>
      <c r="H55" s="59"/>
    </row>
    <row r="56" spans="2:8" x14ac:dyDescent="0.2">
      <c r="B56" s="59"/>
      <c r="C56" s="59"/>
      <c r="D56" s="59"/>
      <c r="E56" s="59"/>
      <c r="F56" s="59"/>
      <c r="G56" s="59"/>
      <c r="H56" s="59"/>
    </row>
    <row r="57" spans="2:8" x14ac:dyDescent="0.2">
      <c r="B57" s="59"/>
      <c r="C57" s="59"/>
      <c r="D57" s="59"/>
      <c r="E57" s="59"/>
      <c r="F57" s="59"/>
      <c r="G57" s="59"/>
      <c r="H57" s="59"/>
    </row>
    <row r="58" spans="2:8" x14ac:dyDescent="0.2">
      <c r="B58" s="59"/>
      <c r="C58" s="59"/>
      <c r="D58" s="59"/>
      <c r="E58" s="59"/>
      <c r="F58" s="59"/>
      <c r="G58" s="59"/>
      <c r="H58" s="59"/>
    </row>
    <row r="59" spans="2:8" x14ac:dyDescent="0.2">
      <c r="B59" s="59"/>
      <c r="C59" s="59"/>
      <c r="D59" s="59"/>
      <c r="E59" s="59"/>
      <c r="F59" s="59"/>
      <c r="G59" s="59"/>
      <c r="H59" s="59"/>
    </row>
    <row r="60" spans="2:8" x14ac:dyDescent="0.2">
      <c r="B60" s="59"/>
      <c r="C60" s="59"/>
      <c r="D60" s="59"/>
      <c r="E60" s="59"/>
      <c r="F60" s="59"/>
      <c r="G60" s="59"/>
      <c r="H60" s="59"/>
    </row>
    <row r="61" spans="2:8" x14ac:dyDescent="0.2">
      <c r="B61" s="59"/>
      <c r="C61" s="59"/>
      <c r="D61" s="59"/>
      <c r="E61" s="59"/>
      <c r="F61" s="59"/>
      <c r="G61" s="59"/>
      <c r="H61" s="59"/>
    </row>
  </sheetData>
  <mergeCells count="5">
    <mergeCell ref="A1:H1"/>
    <mergeCell ref="A2:H2"/>
    <mergeCell ref="A3:H3"/>
    <mergeCell ref="A4:H4"/>
    <mergeCell ref="B14:F14"/>
  </mergeCells>
  <printOptions horizontalCentered="1"/>
  <pageMargins left="0.75" right="0.75" top="1" bottom="1" header="0.5" footer="0.5"/>
  <pageSetup scale="67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workbookViewId="0">
      <selection activeCell="G15" sqref="G15"/>
    </sheetView>
  </sheetViews>
  <sheetFormatPr defaultRowHeight="15" x14ac:dyDescent="0.2"/>
  <cols>
    <col min="1" max="1" width="50.28515625" style="11" customWidth="1"/>
    <col min="2" max="2" width="14.7109375" style="11" customWidth="1"/>
    <col min="3" max="3" width="15.85546875" style="11" customWidth="1"/>
    <col min="4" max="4" width="14.7109375" style="11" customWidth="1"/>
    <col min="5" max="5" width="11" style="11" customWidth="1"/>
    <col min="6" max="6" width="18.42578125" style="11" customWidth="1"/>
    <col min="7" max="7" width="12.7109375" style="11" customWidth="1"/>
    <col min="8" max="8" width="11.42578125" style="11" bestFit="1" customWidth="1"/>
    <col min="9" max="16384" width="9.140625" style="11"/>
  </cols>
  <sheetData>
    <row r="1" spans="1:8" ht="15.75" x14ac:dyDescent="0.25">
      <c r="A1" s="65" t="s">
        <v>16</v>
      </c>
      <c r="B1" s="66"/>
      <c r="C1" s="66"/>
      <c r="D1" s="66"/>
      <c r="E1" s="66"/>
      <c r="F1" s="66"/>
      <c r="G1" s="66"/>
      <c r="H1" s="67"/>
    </row>
    <row r="2" spans="1:8" ht="15.75" x14ac:dyDescent="0.25">
      <c r="A2" s="68" t="s">
        <v>17</v>
      </c>
      <c r="B2" s="69"/>
      <c r="C2" s="69"/>
      <c r="D2" s="69"/>
      <c r="E2" s="69"/>
      <c r="F2" s="69"/>
      <c r="G2" s="69"/>
      <c r="H2" s="70"/>
    </row>
    <row r="3" spans="1:8" ht="15.75" x14ac:dyDescent="0.25">
      <c r="A3" s="68" t="str">
        <f>'Data Entry'!$A$3</f>
        <v>2016-17 FINANCIAL REPORT</v>
      </c>
      <c r="B3" s="69"/>
      <c r="C3" s="69"/>
      <c r="D3" s="69"/>
      <c r="E3" s="69"/>
      <c r="F3" s="69"/>
      <c r="G3" s="69"/>
      <c r="H3" s="70"/>
    </row>
    <row r="4" spans="1:8" ht="15.75" x14ac:dyDescent="0.25">
      <c r="A4" s="68" t="s">
        <v>95</v>
      </c>
      <c r="B4" s="69"/>
      <c r="C4" s="69"/>
      <c r="D4" s="69"/>
      <c r="E4" s="69"/>
      <c r="F4" s="69"/>
      <c r="G4" s="69"/>
      <c r="H4" s="70"/>
    </row>
    <row r="5" spans="1:8" x14ac:dyDescent="0.2">
      <c r="A5" s="13"/>
      <c r="B5" s="14"/>
      <c r="C5" s="14"/>
      <c r="D5" s="14"/>
      <c r="E5" s="14"/>
      <c r="F5" s="14"/>
      <c r="G5" s="14"/>
      <c r="H5" s="15"/>
    </row>
    <row r="6" spans="1:8" ht="15.75" x14ac:dyDescent="0.25">
      <c r="A6" s="16" t="s">
        <v>18</v>
      </c>
      <c r="B6" s="37" t="s">
        <v>19</v>
      </c>
      <c r="C6" s="37" t="s">
        <v>20</v>
      </c>
      <c r="D6" s="37" t="s">
        <v>21</v>
      </c>
      <c r="E6" s="37" t="s">
        <v>20</v>
      </c>
      <c r="F6" s="37" t="s">
        <v>22</v>
      </c>
      <c r="G6" s="37" t="s">
        <v>20</v>
      </c>
      <c r="H6" s="15"/>
    </row>
    <row r="7" spans="1:8" x14ac:dyDescent="0.2">
      <c r="A7" s="13"/>
      <c r="B7" s="14"/>
      <c r="C7" s="14"/>
      <c r="D7" s="14"/>
      <c r="E7" s="14"/>
      <c r="F7" s="14"/>
      <c r="G7" s="14"/>
      <c r="H7" s="15"/>
    </row>
    <row r="8" spans="1:8" x14ac:dyDescent="0.2">
      <c r="A8" s="13" t="s">
        <v>23</v>
      </c>
      <c r="B8" s="39">
        <v>0</v>
      </c>
      <c r="C8" s="40">
        <f>B8/B12</f>
        <v>0</v>
      </c>
      <c r="D8" s="39">
        <f>'Data Entry'!D8</f>
        <v>9493412</v>
      </c>
      <c r="E8" s="40">
        <f>'Data Entry'!E8</f>
        <v>0.16320000000000001</v>
      </c>
      <c r="F8" s="39">
        <f>'Data Entry'!F8</f>
        <v>3286119869</v>
      </c>
      <c r="G8" s="40">
        <f>'Data Entry'!G8</f>
        <v>0.1321</v>
      </c>
      <c r="H8" s="41"/>
    </row>
    <row r="9" spans="1:8" x14ac:dyDescent="0.2">
      <c r="A9" s="13" t="s">
        <v>24</v>
      </c>
      <c r="B9" s="39">
        <v>6643</v>
      </c>
      <c r="C9" s="40">
        <f>B9/B12</f>
        <v>1</v>
      </c>
      <c r="D9" s="39">
        <f>'Data Entry'!D9</f>
        <v>48573302</v>
      </c>
      <c r="E9" s="40">
        <f>'Data Entry'!E9</f>
        <v>0.83499999999999996</v>
      </c>
      <c r="F9" s="39">
        <f>'Data Entry'!F9</f>
        <v>21522040210</v>
      </c>
      <c r="G9" s="40">
        <f>'Data Entry'!G9</f>
        <v>0.86499999999999999</v>
      </c>
      <c r="H9" s="41" t="s">
        <v>46</v>
      </c>
    </row>
    <row r="10" spans="1:8" x14ac:dyDescent="0.2">
      <c r="A10" s="13" t="s">
        <v>25</v>
      </c>
      <c r="B10" s="39">
        <v>0</v>
      </c>
      <c r="C10" s="40">
        <f>B10/B12</f>
        <v>0</v>
      </c>
      <c r="D10" s="39">
        <f>'Data Entry'!D10</f>
        <v>103776</v>
      </c>
      <c r="E10" s="40">
        <f>'Data Entry'!E10</f>
        <v>1.8E-3</v>
      </c>
      <c r="F10" s="39">
        <f>'Data Entry'!F10</f>
        <v>47000042</v>
      </c>
      <c r="G10" s="40">
        <f>'Data Entry'!G10</f>
        <v>1.9E-3</v>
      </c>
      <c r="H10" s="41"/>
    </row>
    <row r="11" spans="1:8" x14ac:dyDescent="0.2">
      <c r="A11" s="13" t="s">
        <v>26</v>
      </c>
      <c r="B11" s="39">
        <v>0</v>
      </c>
      <c r="C11" s="40">
        <v>0</v>
      </c>
      <c r="D11" s="39">
        <f>'Data Entry'!D11</f>
        <v>0</v>
      </c>
      <c r="E11" s="40">
        <f>'Data Entry'!E11</f>
        <v>0</v>
      </c>
      <c r="F11" s="39">
        <f>'Data Entry'!F11</f>
        <v>24507821</v>
      </c>
      <c r="G11" s="40">
        <f>'Data Entry'!G11</f>
        <v>1E-3</v>
      </c>
      <c r="H11" s="41"/>
    </row>
    <row r="12" spans="1:8" ht="16.5" thickBot="1" x14ac:dyDescent="0.3">
      <c r="A12" s="17" t="s">
        <v>27</v>
      </c>
      <c r="B12" s="42">
        <f t="shared" ref="B12:C12" si="0">SUM(B8:B11)</f>
        <v>6643</v>
      </c>
      <c r="C12" s="43">
        <f t="shared" si="0"/>
        <v>1</v>
      </c>
      <c r="D12" s="42">
        <f>'Data Entry'!D12</f>
        <v>58170490</v>
      </c>
      <c r="E12" s="43">
        <f>'Data Entry'!E12</f>
        <v>1</v>
      </c>
      <c r="F12" s="42">
        <f>'Data Entry'!F12</f>
        <v>24879667942</v>
      </c>
      <c r="G12" s="43">
        <f>'Data Entry'!G12</f>
        <v>1</v>
      </c>
      <c r="H12" s="44"/>
    </row>
    <row r="13" spans="1:8" x14ac:dyDescent="0.2">
      <c r="A13" s="13"/>
      <c r="B13" s="45"/>
      <c r="C13" s="45"/>
      <c r="D13" s="45"/>
      <c r="E13" s="45"/>
      <c r="F13" s="46"/>
      <c r="G13" s="40"/>
      <c r="H13" s="41"/>
    </row>
    <row r="14" spans="1:8" ht="15.75" x14ac:dyDescent="0.25">
      <c r="A14" s="16" t="s">
        <v>28</v>
      </c>
      <c r="B14" s="64" t="s">
        <v>29</v>
      </c>
      <c r="C14" s="64"/>
      <c r="D14" s="64"/>
      <c r="E14" s="64"/>
      <c r="F14" s="64"/>
      <c r="G14" s="47"/>
      <c r="H14" s="48" t="s">
        <v>27</v>
      </c>
    </row>
    <row r="15" spans="1:8" ht="15.75" x14ac:dyDescent="0.25">
      <c r="A15" s="16"/>
      <c r="B15" s="49" t="s">
        <v>19</v>
      </c>
      <c r="C15" s="47"/>
      <c r="D15" s="49" t="s">
        <v>21</v>
      </c>
      <c r="E15" s="47"/>
      <c r="F15" s="49" t="s">
        <v>22</v>
      </c>
      <c r="G15" s="47"/>
      <c r="H15" s="48" t="s">
        <v>30</v>
      </c>
    </row>
    <row r="16" spans="1:8" x14ac:dyDescent="0.2">
      <c r="A16" s="13"/>
      <c r="B16" s="45"/>
      <c r="C16" s="45"/>
      <c r="D16" s="45"/>
      <c r="E16" s="45"/>
      <c r="F16" s="45"/>
      <c r="G16" s="45"/>
      <c r="H16" s="41"/>
    </row>
    <row r="17" spans="1:8" x14ac:dyDescent="0.2">
      <c r="A17" s="13" t="s">
        <v>31</v>
      </c>
      <c r="B17" s="39">
        <v>28</v>
      </c>
      <c r="C17" s="45"/>
      <c r="D17" s="39">
        <f>'Data Entry'!D17</f>
        <v>4274</v>
      </c>
      <c r="E17" s="39"/>
      <c r="F17" s="39">
        <f>'Data Entry'!F17</f>
        <v>4703</v>
      </c>
      <c r="G17" s="45"/>
      <c r="H17" s="50">
        <v>134</v>
      </c>
    </row>
    <row r="18" spans="1:8" x14ac:dyDescent="0.2">
      <c r="A18" s="13" t="s">
        <v>32</v>
      </c>
      <c r="B18" s="39">
        <v>456</v>
      </c>
      <c r="C18" s="45" t="s">
        <v>4</v>
      </c>
      <c r="D18" s="39">
        <f>'Data Entry'!D18</f>
        <v>915</v>
      </c>
      <c r="E18" s="39"/>
      <c r="F18" s="39">
        <f>'Data Entry'!F18</f>
        <v>969</v>
      </c>
      <c r="G18" s="45"/>
      <c r="H18" s="50">
        <v>2202</v>
      </c>
    </row>
    <row r="19" spans="1:8" x14ac:dyDescent="0.2">
      <c r="A19" s="13" t="s">
        <v>33</v>
      </c>
      <c r="B19" s="39">
        <v>357</v>
      </c>
      <c r="C19" s="45"/>
      <c r="D19" s="39">
        <f>'Data Entry'!D19</f>
        <v>580</v>
      </c>
      <c r="E19" s="39"/>
      <c r="F19" s="39">
        <f>'Data Entry'!F19</f>
        <v>206</v>
      </c>
      <c r="G19" s="45"/>
      <c r="H19" s="50">
        <v>1722</v>
      </c>
    </row>
    <row r="20" spans="1:8" x14ac:dyDescent="0.2">
      <c r="A20" s="13" t="s">
        <v>34</v>
      </c>
      <c r="B20" s="39">
        <v>0</v>
      </c>
      <c r="C20" s="45" t="s">
        <v>4</v>
      </c>
      <c r="D20" s="39">
        <f>'Data Entry'!D20</f>
        <v>485</v>
      </c>
      <c r="E20" s="39"/>
      <c r="F20" s="39">
        <f>'Data Entry'!F20</f>
        <v>573</v>
      </c>
      <c r="G20" s="45" t="s">
        <v>4</v>
      </c>
      <c r="H20" s="50">
        <v>0</v>
      </c>
    </row>
    <row r="21" spans="1:8" ht="15.75" x14ac:dyDescent="0.25">
      <c r="A21" s="13" t="s">
        <v>35</v>
      </c>
      <c r="B21" s="39">
        <v>326</v>
      </c>
      <c r="C21" s="45"/>
      <c r="D21" s="39">
        <f>'Data Entry'!D21</f>
        <v>364</v>
      </c>
      <c r="E21" s="39"/>
      <c r="F21" s="39">
        <f>'Data Entry'!F21</f>
        <v>212</v>
      </c>
      <c r="G21" s="51" t="s">
        <v>50</v>
      </c>
      <c r="H21" s="50">
        <v>1575</v>
      </c>
    </row>
    <row r="22" spans="1:8" x14ac:dyDescent="0.2">
      <c r="A22" s="13" t="s">
        <v>36</v>
      </c>
      <c r="B22" s="39">
        <v>0</v>
      </c>
      <c r="C22" s="45"/>
      <c r="D22" s="39">
        <f>'Data Entry'!D22</f>
        <v>572</v>
      </c>
      <c r="E22" s="39"/>
      <c r="F22" s="39">
        <f>'Data Entry'!F22</f>
        <v>508</v>
      </c>
      <c r="G22" s="45"/>
      <c r="H22" s="50">
        <v>0</v>
      </c>
    </row>
    <row r="23" spans="1:8" x14ac:dyDescent="0.2">
      <c r="A23" s="13" t="s">
        <v>37</v>
      </c>
      <c r="B23" s="39">
        <v>0</v>
      </c>
      <c r="C23" s="45"/>
      <c r="D23" s="39">
        <f>'Data Entry'!D23</f>
        <v>791</v>
      </c>
      <c r="E23" s="39"/>
      <c r="F23" s="39">
        <f>'Data Entry'!F23</f>
        <v>892</v>
      </c>
      <c r="G23" s="45"/>
      <c r="H23" s="50">
        <v>0</v>
      </c>
    </row>
    <row r="24" spans="1:8" x14ac:dyDescent="0.2">
      <c r="A24" s="13" t="s">
        <v>38</v>
      </c>
      <c r="B24" s="39">
        <v>209</v>
      </c>
      <c r="C24" s="45"/>
      <c r="D24" s="39">
        <f>'Data Entry'!D24</f>
        <v>194</v>
      </c>
      <c r="E24" s="39"/>
      <c r="F24" s="39">
        <f>'Data Entry'!F24</f>
        <v>200</v>
      </c>
      <c r="G24" s="45"/>
      <c r="H24" s="50">
        <v>1010</v>
      </c>
    </row>
    <row r="25" spans="1:8" x14ac:dyDescent="0.2">
      <c r="A25" s="13"/>
      <c r="B25" s="39"/>
      <c r="C25" s="45"/>
      <c r="D25" s="39"/>
      <c r="E25" s="45"/>
      <c r="F25" s="39"/>
      <c r="G25" s="45"/>
      <c r="H25" s="50"/>
    </row>
    <row r="26" spans="1:8" ht="16.5" thickBot="1" x14ac:dyDescent="0.3">
      <c r="A26" s="17" t="s">
        <v>39</v>
      </c>
      <c r="B26" s="42">
        <f>SUM(B17:B25)</f>
        <v>1376</v>
      </c>
      <c r="C26" s="52"/>
      <c r="D26" s="42">
        <f>SUM(D17:D25)</f>
        <v>8175</v>
      </c>
      <c r="E26" s="52"/>
      <c r="F26" s="42">
        <f>SUM(F17:F25)</f>
        <v>8263</v>
      </c>
      <c r="G26" s="52"/>
      <c r="H26" s="53">
        <f>SUM(H17:H25)</f>
        <v>6643</v>
      </c>
    </row>
    <row r="27" spans="1:8" x14ac:dyDescent="0.2">
      <c r="A27" s="13"/>
      <c r="B27" s="45"/>
      <c r="C27" s="45"/>
      <c r="D27" s="45"/>
      <c r="E27" s="45"/>
      <c r="F27" s="45"/>
      <c r="G27" s="45"/>
      <c r="H27" s="41"/>
    </row>
    <row r="28" spans="1:8" ht="15.75" x14ac:dyDescent="0.25">
      <c r="A28" s="16" t="s">
        <v>65</v>
      </c>
      <c r="B28" s="45"/>
      <c r="C28" s="45"/>
      <c r="D28" s="45"/>
      <c r="E28" s="45"/>
      <c r="F28" s="45"/>
      <c r="G28" s="45"/>
      <c r="H28" s="41"/>
    </row>
    <row r="29" spans="1:8" x14ac:dyDescent="0.2">
      <c r="A29" s="13" t="s">
        <v>40</v>
      </c>
      <c r="B29" s="39">
        <v>28</v>
      </c>
      <c r="C29" s="39" t="s">
        <v>46</v>
      </c>
      <c r="D29" s="39">
        <f>'Data Entry'!D29</f>
        <v>3697</v>
      </c>
      <c r="E29" s="39"/>
      <c r="F29" s="39">
        <f>'Data Entry'!F29</f>
        <v>3959</v>
      </c>
      <c r="G29" s="39"/>
      <c r="H29" s="50">
        <v>134</v>
      </c>
    </row>
    <row r="30" spans="1:8" x14ac:dyDescent="0.2">
      <c r="A30" s="13" t="s">
        <v>53</v>
      </c>
      <c r="B30" s="39">
        <v>0</v>
      </c>
      <c r="C30" s="39"/>
      <c r="D30" s="39">
        <f>'Data Entry'!D30</f>
        <v>4229</v>
      </c>
      <c r="E30" s="39"/>
      <c r="F30" s="39">
        <f>'Data Entry'!F30</f>
        <v>4741</v>
      </c>
      <c r="G30" s="39"/>
      <c r="H30" s="50">
        <v>0</v>
      </c>
    </row>
    <row r="31" spans="1:8" x14ac:dyDescent="0.2">
      <c r="A31" s="13" t="s">
        <v>41</v>
      </c>
      <c r="B31" s="39">
        <v>0</v>
      </c>
      <c r="C31" s="39"/>
      <c r="D31" s="39">
        <f>'Data Entry'!D31</f>
        <v>6051</v>
      </c>
      <c r="E31" s="39"/>
      <c r="F31" s="39">
        <f>'Data Entry'!F31</f>
        <v>7355</v>
      </c>
      <c r="G31" s="39"/>
      <c r="H31" s="50">
        <v>0</v>
      </c>
    </row>
    <row r="32" spans="1:8" x14ac:dyDescent="0.2">
      <c r="A32" s="13" t="s">
        <v>85</v>
      </c>
      <c r="B32" s="39">
        <v>0</v>
      </c>
      <c r="C32" s="39"/>
      <c r="D32" s="39">
        <f>'Data Entry'!D32</f>
        <v>2694</v>
      </c>
      <c r="E32" s="39"/>
      <c r="F32" s="39">
        <f>'Data Entry'!F32</f>
        <v>4164</v>
      </c>
      <c r="G32" s="39"/>
      <c r="H32" s="50">
        <v>0</v>
      </c>
    </row>
    <row r="33" spans="1:8" ht="15.75" thickBot="1" x14ac:dyDescent="0.25">
      <c r="A33" s="18" t="s">
        <v>78</v>
      </c>
      <c r="B33" s="54" t="s">
        <v>47</v>
      </c>
      <c r="C33" s="54"/>
      <c r="D33" s="54" t="str">
        <f>'Data Entry'!D33</f>
        <v>*</v>
      </c>
      <c r="E33" s="54"/>
      <c r="F33" s="54" t="str">
        <f>'Data Entry'!F33</f>
        <v>*</v>
      </c>
      <c r="G33" s="54"/>
      <c r="H33" s="55" t="s">
        <v>47</v>
      </c>
    </row>
    <row r="34" spans="1:8" x14ac:dyDescent="0.2">
      <c r="A34" s="13"/>
      <c r="B34" s="45"/>
      <c r="C34" s="45"/>
      <c r="D34" s="45"/>
      <c r="E34" s="45"/>
      <c r="F34" s="45"/>
      <c r="G34" s="45"/>
      <c r="H34" s="41"/>
    </row>
    <row r="35" spans="1:8" ht="15.75" x14ac:dyDescent="0.25">
      <c r="A35" s="16" t="s">
        <v>49</v>
      </c>
      <c r="B35" s="45"/>
      <c r="C35" s="45"/>
      <c r="D35" s="45"/>
      <c r="E35" s="45"/>
      <c r="F35" s="45"/>
      <c r="G35" s="45"/>
      <c r="H35" s="41"/>
    </row>
    <row r="36" spans="1:8" x14ac:dyDescent="0.2">
      <c r="A36" s="13" t="s">
        <v>42</v>
      </c>
      <c r="B36" s="39">
        <v>302</v>
      </c>
      <c r="C36" s="39"/>
      <c r="D36" s="39">
        <f>'Data Entry'!D36</f>
        <v>261483</v>
      </c>
      <c r="E36" s="39"/>
      <c r="F36" s="39"/>
      <c r="G36" s="39"/>
      <c r="H36" s="50"/>
    </row>
    <row r="37" spans="1:8" x14ac:dyDescent="0.2">
      <c r="A37" s="13" t="s">
        <v>43</v>
      </c>
      <c r="B37" s="39">
        <v>463</v>
      </c>
      <c r="C37" s="39"/>
      <c r="D37" s="39">
        <f>'Data Entry'!D37</f>
        <v>550488</v>
      </c>
      <c r="E37" s="39"/>
      <c r="F37" s="39"/>
      <c r="G37" s="39"/>
      <c r="H37" s="50"/>
    </row>
    <row r="38" spans="1:8" x14ac:dyDescent="0.2">
      <c r="A38" s="13" t="s">
        <v>44</v>
      </c>
      <c r="B38" s="39">
        <v>810</v>
      </c>
      <c r="C38" s="39"/>
      <c r="D38" s="39">
        <f>'Data Entry'!D38</f>
        <v>1142261</v>
      </c>
      <c r="E38" s="39"/>
      <c r="F38" s="39"/>
      <c r="G38" s="39"/>
      <c r="H38" s="50"/>
    </row>
    <row r="39" spans="1:8" x14ac:dyDescent="0.2">
      <c r="A39" s="13"/>
      <c r="B39" s="39"/>
      <c r="C39" s="39"/>
      <c r="D39" s="39"/>
      <c r="E39" s="39"/>
      <c r="F39" s="39"/>
      <c r="G39" s="39"/>
      <c r="H39" s="50"/>
    </row>
    <row r="40" spans="1:8" ht="16.5" thickBot="1" x14ac:dyDescent="0.3">
      <c r="A40" s="17" t="s">
        <v>27</v>
      </c>
      <c r="B40" s="42">
        <f>SUM(B36:B39)</f>
        <v>1575</v>
      </c>
      <c r="C40" s="42" t="s">
        <v>50</v>
      </c>
      <c r="D40" s="42">
        <f>SUM(D36:D39)</f>
        <v>1954232</v>
      </c>
      <c r="E40" s="42"/>
      <c r="F40" s="42"/>
      <c r="G40" s="42"/>
      <c r="H40" s="53"/>
    </row>
    <row r="41" spans="1:8" ht="15.75" x14ac:dyDescent="0.25">
      <c r="A41" s="16"/>
      <c r="B41" s="57"/>
      <c r="C41" s="57"/>
      <c r="D41" s="57"/>
      <c r="E41" s="57"/>
      <c r="F41" s="57"/>
      <c r="G41" s="57"/>
      <c r="H41" s="61"/>
    </row>
    <row r="42" spans="1:8" ht="16.5" thickBot="1" x14ac:dyDescent="0.3">
      <c r="A42" s="17" t="s">
        <v>45</v>
      </c>
      <c r="B42" s="42">
        <v>0</v>
      </c>
      <c r="C42" s="42"/>
      <c r="D42" s="42">
        <f>'Data Entry'!D42</f>
        <v>26104</v>
      </c>
      <c r="E42" s="42"/>
      <c r="F42" s="42"/>
      <c r="G42" s="42"/>
      <c r="H42" s="53"/>
    </row>
    <row r="43" spans="1:8" x14ac:dyDescent="0.2">
      <c r="A43" s="14"/>
      <c r="B43" s="39"/>
      <c r="C43" s="39"/>
      <c r="D43" s="39"/>
      <c r="E43" s="39"/>
      <c r="F43" s="39"/>
      <c r="G43" s="39"/>
      <c r="H43" s="39"/>
    </row>
    <row r="44" spans="1:8" x14ac:dyDescent="0.2">
      <c r="A44" s="11" t="s">
        <v>58</v>
      </c>
      <c r="B44" s="59"/>
      <c r="C44" s="59"/>
      <c r="D44" s="59"/>
      <c r="E44" s="59"/>
      <c r="F44" s="59"/>
      <c r="G44" s="59"/>
      <c r="H44" s="59"/>
    </row>
    <row r="45" spans="1:8" x14ac:dyDescent="0.2">
      <c r="A45" s="11" t="s">
        <v>57</v>
      </c>
      <c r="B45" s="59"/>
      <c r="C45" s="59"/>
      <c r="D45" s="59"/>
      <c r="E45" s="59"/>
      <c r="F45" s="59"/>
      <c r="G45" s="59"/>
      <c r="H45" s="59"/>
    </row>
    <row r="46" spans="1:8" x14ac:dyDescent="0.2">
      <c r="A46" s="11" t="s">
        <v>60</v>
      </c>
      <c r="B46" s="59"/>
      <c r="C46" s="59"/>
      <c r="D46" s="59"/>
      <c r="E46" s="59"/>
      <c r="F46" s="59"/>
      <c r="G46" s="59"/>
      <c r="H46" s="59"/>
    </row>
    <row r="47" spans="1:8" x14ac:dyDescent="0.2">
      <c r="A47" s="11" t="s">
        <v>61</v>
      </c>
      <c r="B47" s="60">
        <v>0</v>
      </c>
      <c r="C47" s="60"/>
      <c r="D47" s="60">
        <f>'Data Entry'!$D$47</f>
        <v>749316</v>
      </c>
      <c r="E47" s="59"/>
      <c r="F47" s="59"/>
      <c r="G47" s="59"/>
      <c r="H47" s="59"/>
    </row>
    <row r="48" spans="1:8" x14ac:dyDescent="0.2">
      <c r="B48" s="59"/>
      <c r="C48" s="59"/>
      <c r="D48" s="59"/>
      <c r="E48" s="59"/>
      <c r="F48" s="59"/>
      <c r="G48" s="59"/>
      <c r="H48" s="59"/>
    </row>
    <row r="49" spans="2:8" x14ac:dyDescent="0.2">
      <c r="B49" s="59"/>
      <c r="C49" s="59"/>
      <c r="D49" s="59"/>
      <c r="E49" s="59"/>
      <c r="F49" s="59"/>
      <c r="G49" s="59"/>
      <c r="H49" s="59"/>
    </row>
    <row r="50" spans="2:8" x14ac:dyDescent="0.2">
      <c r="B50" s="59"/>
      <c r="C50" s="59"/>
      <c r="D50" s="59"/>
      <c r="E50" s="59"/>
      <c r="F50" s="59"/>
      <c r="G50" s="59"/>
      <c r="H50" s="59"/>
    </row>
    <row r="51" spans="2:8" x14ac:dyDescent="0.2">
      <c r="B51" s="59"/>
      <c r="C51" s="59"/>
      <c r="D51" s="59"/>
      <c r="E51" s="59"/>
      <c r="F51" s="59"/>
      <c r="G51" s="59"/>
      <c r="H51" s="59"/>
    </row>
    <row r="52" spans="2:8" x14ac:dyDescent="0.2">
      <c r="B52" s="59"/>
      <c r="C52" s="59"/>
      <c r="D52" s="59"/>
      <c r="E52" s="59"/>
      <c r="F52" s="59"/>
      <c r="G52" s="59"/>
      <c r="H52" s="59"/>
    </row>
    <row r="53" spans="2:8" x14ac:dyDescent="0.2">
      <c r="B53" s="59"/>
      <c r="C53" s="59"/>
      <c r="D53" s="59"/>
      <c r="E53" s="59"/>
      <c r="F53" s="59"/>
      <c r="G53" s="59"/>
      <c r="H53" s="59"/>
    </row>
    <row r="54" spans="2:8" x14ac:dyDescent="0.2">
      <c r="B54" s="59"/>
      <c r="C54" s="59"/>
      <c r="D54" s="59"/>
      <c r="E54" s="59"/>
      <c r="F54" s="59"/>
      <c r="G54" s="59"/>
      <c r="H54" s="59"/>
    </row>
    <row r="55" spans="2:8" x14ac:dyDescent="0.2">
      <c r="B55" s="59"/>
      <c r="C55" s="59"/>
      <c r="D55" s="59"/>
      <c r="E55" s="59"/>
      <c r="F55" s="59"/>
      <c r="G55" s="59"/>
      <c r="H55" s="59"/>
    </row>
    <row r="56" spans="2:8" x14ac:dyDescent="0.2">
      <c r="B56" s="59"/>
      <c r="C56" s="59"/>
      <c r="D56" s="59"/>
      <c r="E56" s="59"/>
      <c r="F56" s="59"/>
      <c r="G56" s="59"/>
      <c r="H56" s="59"/>
    </row>
    <row r="57" spans="2:8" x14ac:dyDescent="0.2">
      <c r="B57" s="59"/>
      <c r="C57" s="59"/>
      <c r="D57" s="59"/>
      <c r="E57" s="59"/>
      <c r="F57" s="59"/>
      <c r="G57" s="59"/>
      <c r="H57" s="59"/>
    </row>
    <row r="58" spans="2:8" x14ac:dyDescent="0.2">
      <c r="B58" s="59"/>
      <c r="C58" s="59"/>
      <c r="D58" s="59"/>
      <c r="E58" s="59"/>
      <c r="F58" s="59"/>
      <c r="G58" s="59"/>
      <c r="H58" s="59"/>
    </row>
    <row r="59" spans="2:8" x14ac:dyDescent="0.2">
      <c r="B59" s="59"/>
      <c r="C59" s="59"/>
      <c r="D59" s="59"/>
      <c r="E59" s="59"/>
      <c r="F59" s="59"/>
      <c r="G59" s="59"/>
      <c r="H59" s="59"/>
    </row>
    <row r="60" spans="2:8" x14ac:dyDescent="0.2">
      <c r="B60" s="59"/>
      <c r="C60" s="59"/>
      <c r="D60" s="59"/>
      <c r="E60" s="59"/>
      <c r="F60" s="59"/>
      <c r="G60" s="59"/>
      <c r="H60" s="59"/>
    </row>
    <row r="61" spans="2:8" x14ac:dyDescent="0.2">
      <c r="B61" s="59"/>
      <c r="C61" s="59"/>
      <c r="D61" s="59"/>
      <c r="E61" s="59"/>
      <c r="F61" s="59"/>
      <c r="G61" s="59"/>
      <c r="H61" s="59"/>
    </row>
  </sheetData>
  <mergeCells count="5">
    <mergeCell ref="A1:H1"/>
    <mergeCell ref="A2:H2"/>
    <mergeCell ref="A3:H3"/>
    <mergeCell ref="A4:H4"/>
    <mergeCell ref="B14:F14"/>
  </mergeCells>
  <printOptions horizontalCentered="1"/>
  <pageMargins left="0.75" right="0.75" top="1" bottom="1" header="0.5" footer="0.5"/>
  <pageSetup scale="67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2"/>
  <sheetViews>
    <sheetView workbookViewId="0">
      <selection activeCell="F31" sqref="F31"/>
    </sheetView>
  </sheetViews>
  <sheetFormatPr defaultRowHeight="15.75" x14ac:dyDescent="0.25"/>
  <cols>
    <col min="1" max="1" width="29.42578125" style="1" customWidth="1"/>
    <col min="2" max="2" width="15.7109375" style="1" customWidth="1"/>
    <col min="3" max="3" width="18.140625" style="1" customWidth="1"/>
    <col min="4" max="4" width="15.7109375" style="1" customWidth="1"/>
    <col min="5" max="5" width="24.28515625" style="1" customWidth="1"/>
    <col min="6" max="6" width="16.5703125" style="1" customWidth="1"/>
    <col min="7" max="7" width="9.140625" style="1"/>
    <col min="8" max="8" width="15.28515625" style="1" customWidth="1"/>
    <col min="9" max="16384" width="9.140625" style="1"/>
  </cols>
  <sheetData>
    <row r="1" spans="1:6" x14ac:dyDescent="0.25">
      <c r="A1" s="62" t="s">
        <v>94</v>
      </c>
      <c r="B1" s="62"/>
      <c r="C1" s="62"/>
      <c r="D1" s="62"/>
      <c r="E1" s="62"/>
      <c r="F1" s="62"/>
    </row>
    <row r="2" spans="1:6" x14ac:dyDescent="0.25">
      <c r="A2" s="62" t="s">
        <v>62</v>
      </c>
      <c r="B2" s="62"/>
      <c r="C2" s="62"/>
      <c r="D2" s="62"/>
      <c r="E2" s="62"/>
      <c r="F2" s="62"/>
    </row>
    <row r="4" spans="1:6" x14ac:dyDescent="0.25">
      <c r="A4" s="2" t="s">
        <v>3</v>
      </c>
      <c r="B4" s="2" t="s">
        <v>0</v>
      </c>
      <c r="C4" s="2" t="s">
        <v>1</v>
      </c>
      <c r="D4" s="1" t="s">
        <v>2</v>
      </c>
      <c r="E4" s="1" t="s">
        <v>15</v>
      </c>
    </row>
    <row r="5" spans="1:6" x14ac:dyDescent="0.25">
      <c r="A5" s="29" t="s">
        <v>70</v>
      </c>
    </row>
    <row r="6" spans="1:6" x14ac:dyDescent="0.25">
      <c r="A6" s="2" t="s">
        <v>66</v>
      </c>
      <c r="B6" s="38">
        <v>447498.29</v>
      </c>
      <c r="C6" s="38">
        <v>0</v>
      </c>
      <c r="D6" s="3">
        <f>SUM(B6:C6)</f>
        <v>447498.29</v>
      </c>
      <c r="E6" s="21">
        <f>D6/D11</f>
        <v>0.191442</v>
      </c>
    </row>
    <row r="7" spans="1:6" x14ac:dyDescent="0.25">
      <c r="A7" s="4" t="s">
        <v>67</v>
      </c>
      <c r="B7" s="38">
        <v>580548.28</v>
      </c>
      <c r="C7" s="38">
        <v>106618.2</v>
      </c>
      <c r="D7" s="3">
        <f>SUM(B7:C7)</f>
        <v>687166.48</v>
      </c>
      <c r="E7" s="21">
        <f>D7/D11</f>
        <v>0.29397329999999999</v>
      </c>
    </row>
    <row r="8" spans="1:6" x14ac:dyDescent="0.25">
      <c r="A8" s="25" t="s">
        <v>92</v>
      </c>
      <c r="B8" s="38">
        <v>461668.27</v>
      </c>
      <c r="C8" s="38">
        <v>741180.21</v>
      </c>
      <c r="D8" s="3">
        <f>SUM(B8:C8)</f>
        <v>1202848.48</v>
      </c>
      <c r="E8" s="21">
        <f>D8/D11</f>
        <v>0.51458470000000001</v>
      </c>
    </row>
    <row r="9" spans="1:6" x14ac:dyDescent="0.25">
      <c r="A9" s="2"/>
      <c r="B9" s="3"/>
      <c r="C9" s="3"/>
      <c r="D9" s="3"/>
      <c r="E9" s="21"/>
    </row>
    <row r="10" spans="1:6" x14ac:dyDescent="0.25">
      <c r="A10" s="2"/>
      <c r="B10" s="3"/>
      <c r="C10" s="3"/>
      <c r="D10" s="3"/>
      <c r="E10" s="21"/>
    </row>
    <row r="11" spans="1:6" x14ac:dyDescent="0.25">
      <c r="A11" s="2" t="s">
        <v>5</v>
      </c>
      <c r="B11" s="3">
        <f>SUM(B6:B10)</f>
        <v>1489714.84</v>
      </c>
      <c r="C11" s="3">
        <f>SUM(C6:C10)</f>
        <v>847798.41</v>
      </c>
      <c r="D11" s="3">
        <f>SUM(D6:D10)</f>
        <v>2337513.25</v>
      </c>
      <c r="E11" s="21">
        <f>SUM(E6:E10)</f>
        <v>1</v>
      </c>
    </row>
    <row r="12" spans="1:6" x14ac:dyDescent="0.25">
      <c r="A12" s="2"/>
      <c r="B12" s="3"/>
      <c r="C12" s="3"/>
      <c r="D12" s="3"/>
    </row>
    <row r="13" spans="1:6" s="23" customFormat="1" x14ac:dyDescent="0.25">
      <c r="A13" s="27" t="s">
        <v>84</v>
      </c>
      <c r="B13" s="28"/>
      <c r="C13" s="28"/>
      <c r="D13" s="28"/>
    </row>
    <row r="14" spans="1:6" x14ac:dyDescent="0.25">
      <c r="A14" s="2"/>
      <c r="B14" s="3"/>
      <c r="C14" s="3"/>
      <c r="D14" s="3"/>
    </row>
    <row r="15" spans="1:6" x14ac:dyDescent="0.25">
      <c r="A15" s="2"/>
      <c r="B15" s="3"/>
      <c r="C15" s="3"/>
      <c r="D15" s="3"/>
    </row>
    <row r="16" spans="1:6" x14ac:dyDescent="0.25">
      <c r="A16" s="2"/>
      <c r="B16" s="3"/>
      <c r="C16" s="3"/>
      <c r="D16" s="3"/>
    </row>
    <row r="17" spans="1:7" x14ac:dyDescent="0.25">
      <c r="A17" s="2"/>
      <c r="B17" s="3"/>
      <c r="C17" s="3"/>
      <c r="D17" s="3"/>
    </row>
    <row r="18" spans="1:7" x14ac:dyDescent="0.25">
      <c r="A18" s="2"/>
      <c r="B18" s="63">
        <v>5000</v>
      </c>
      <c r="C18" s="63"/>
      <c r="D18" s="63"/>
      <c r="E18" s="29" t="s">
        <v>63</v>
      </c>
    </row>
    <row r="19" spans="1:7" x14ac:dyDescent="0.25">
      <c r="A19" s="2" t="s">
        <v>6</v>
      </c>
      <c r="B19" s="7">
        <v>520</v>
      </c>
      <c r="C19" s="4">
        <v>643644691692</v>
      </c>
      <c r="D19" s="26" t="s">
        <v>93</v>
      </c>
      <c r="E19" s="29" t="s">
        <v>64</v>
      </c>
    </row>
    <row r="20" spans="1:7" x14ac:dyDescent="0.25">
      <c r="A20" s="2"/>
      <c r="B20" s="22">
        <f>E6</f>
        <v>0.191442</v>
      </c>
      <c r="C20" s="22">
        <f>E7</f>
        <v>0.29397329999999999</v>
      </c>
      <c r="D20" s="22">
        <f>E8</f>
        <v>0.51458470000000001</v>
      </c>
      <c r="E20" s="30">
        <f>SUM(B20:D20)</f>
        <v>1</v>
      </c>
    </row>
    <row r="21" spans="1:7" x14ac:dyDescent="0.25">
      <c r="A21" s="5" t="s">
        <v>7</v>
      </c>
      <c r="B21" s="20">
        <f>E21*B20</f>
        <v>0</v>
      </c>
      <c r="C21" s="20">
        <f>E21*C20</f>
        <v>0</v>
      </c>
      <c r="D21" s="20">
        <f>E21*D20</f>
        <v>0</v>
      </c>
      <c r="E21" s="19">
        <v>0</v>
      </c>
      <c r="G21" s="3"/>
    </row>
    <row r="22" spans="1:7" x14ac:dyDescent="0.25">
      <c r="A22" s="5" t="s">
        <v>8</v>
      </c>
      <c r="B22" s="20">
        <f>E22*B20</f>
        <v>46556</v>
      </c>
      <c r="C22" s="20">
        <f>E22*C20</f>
        <v>71490</v>
      </c>
      <c r="D22" s="20">
        <f>E22*D20</f>
        <v>125140</v>
      </c>
      <c r="E22" s="19">
        <v>243187</v>
      </c>
      <c r="G22" s="3"/>
    </row>
    <row r="23" spans="1:7" x14ac:dyDescent="0.25">
      <c r="A23" s="5" t="s">
        <v>9</v>
      </c>
      <c r="B23" s="20">
        <f>E23*B20</f>
        <v>125473</v>
      </c>
      <c r="C23" s="20">
        <f>E23*C20</f>
        <v>192672</v>
      </c>
      <c r="D23" s="20">
        <f>E23*D20</f>
        <v>337263</v>
      </c>
      <c r="E23" s="19">
        <v>655408</v>
      </c>
      <c r="G23" s="3"/>
    </row>
    <row r="24" spans="1:7" x14ac:dyDescent="0.25">
      <c r="A24" s="5" t="s">
        <v>51</v>
      </c>
      <c r="B24" s="20">
        <f>E24*B20</f>
        <v>32117</v>
      </c>
      <c r="C24" s="20">
        <f>E24*C20</f>
        <v>49317</v>
      </c>
      <c r="D24" s="20">
        <f>E24*D20</f>
        <v>86327</v>
      </c>
      <c r="E24" s="19">
        <v>167761</v>
      </c>
      <c r="G24" s="3"/>
    </row>
    <row r="25" spans="1:7" x14ac:dyDescent="0.25">
      <c r="A25" s="5" t="s">
        <v>52</v>
      </c>
      <c r="B25" s="20">
        <f>E25*B20</f>
        <v>11977</v>
      </c>
      <c r="C25" s="20">
        <f>E25*C20</f>
        <v>18392</v>
      </c>
      <c r="D25" s="20">
        <f>E25*D20</f>
        <v>32194</v>
      </c>
      <c r="E25" s="19">
        <v>62564</v>
      </c>
      <c r="G25" s="3"/>
    </row>
    <row r="26" spans="1:7" x14ac:dyDescent="0.25">
      <c r="A26" s="5" t="s">
        <v>10</v>
      </c>
      <c r="B26" s="20">
        <f>E26*B20</f>
        <v>40681</v>
      </c>
      <c r="C26" s="20">
        <f>E26*C20</f>
        <v>62469</v>
      </c>
      <c r="D26" s="20">
        <f>E26*D20</f>
        <v>109349</v>
      </c>
      <c r="E26" s="19">
        <v>212499</v>
      </c>
      <c r="G26" s="3"/>
    </row>
    <row r="27" spans="1:7" x14ac:dyDescent="0.25">
      <c r="A27" s="5" t="s">
        <v>11</v>
      </c>
      <c r="B27" s="20">
        <f>E27*B20</f>
        <v>40499</v>
      </c>
      <c r="C27" s="20">
        <f>E27*C20</f>
        <v>62189</v>
      </c>
      <c r="D27" s="20">
        <f>E27*D20</f>
        <v>108859</v>
      </c>
      <c r="E27" s="19">
        <v>211548</v>
      </c>
      <c r="G27" s="3"/>
    </row>
    <row r="28" spans="1:7" x14ac:dyDescent="0.25">
      <c r="A28" s="5" t="s">
        <v>12</v>
      </c>
      <c r="B28" s="20">
        <f>E28*B20</f>
        <v>58683</v>
      </c>
      <c r="C28" s="20">
        <f>E28*C20</f>
        <v>90111</v>
      </c>
      <c r="D28" s="20">
        <f>E28*D20</f>
        <v>157735</v>
      </c>
      <c r="E28" s="19">
        <v>306529</v>
      </c>
      <c r="G28" s="3"/>
    </row>
    <row r="29" spans="1:7" x14ac:dyDescent="0.25">
      <c r="A29" s="8" t="s">
        <v>13</v>
      </c>
      <c r="B29" s="20">
        <f>E29*B20</f>
        <v>38641</v>
      </c>
      <c r="C29" s="20">
        <f>E29*C20</f>
        <v>59337</v>
      </c>
      <c r="D29" s="20">
        <f>E29*D20</f>
        <v>103866</v>
      </c>
      <c r="E29" s="19">
        <v>201844</v>
      </c>
      <c r="G29" s="3"/>
    </row>
    <row r="30" spans="1:7" x14ac:dyDescent="0.25">
      <c r="A30" s="5" t="s">
        <v>14</v>
      </c>
      <c r="B30" s="20">
        <f>E30*B20</f>
        <v>42963</v>
      </c>
      <c r="C30" s="20">
        <f>E30*C20</f>
        <v>65973</v>
      </c>
      <c r="D30" s="20">
        <f>E30*D20</f>
        <v>115482</v>
      </c>
      <c r="E30" s="19">
        <v>224418</v>
      </c>
      <c r="G30" s="3"/>
    </row>
    <row r="31" spans="1:7" x14ac:dyDescent="0.25">
      <c r="A31" s="5">
        <v>7001</v>
      </c>
      <c r="B31" s="20">
        <f>E31*B20</f>
        <v>302</v>
      </c>
      <c r="C31" s="20">
        <f>E31*C20</f>
        <v>463</v>
      </c>
      <c r="D31" s="20">
        <f>E31*D20</f>
        <v>810</v>
      </c>
      <c r="E31" s="19">
        <v>1575</v>
      </c>
      <c r="G31" s="3"/>
    </row>
    <row r="32" spans="1:7" x14ac:dyDescent="0.25">
      <c r="A32" s="5">
        <v>7004</v>
      </c>
      <c r="B32" s="20">
        <f>E32*B20</f>
        <v>301</v>
      </c>
      <c r="C32" s="20">
        <f>E32*C20</f>
        <v>462</v>
      </c>
      <c r="D32" s="20">
        <f>E32*D20</f>
        <v>809</v>
      </c>
      <c r="E32" s="19">
        <v>1573</v>
      </c>
      <c r="G32" s="3"/>
    </row>
    <row r="33" spans="1:8" x14ac:dyDescent="0.25">
      <c r="A33" s="2">
        <v>8017</v>
      </c>
      <c r="B33" s="20">
        <f>E33*B20</f>
        <v>2626</v>
      </c>
      <c r="C33" s="20">
        <f>E33*C20</f>
        <v>4032</v>
      </c>
      <c r="D33" s="20">
        <f>E33*D20</f>
        <v>7059</v>
      </c>
      <c r="E33" s="19">
        <v>13717</v>
      </c>
      <c r="G33" s="3"/>
    </row>
    <row r="34" spans="1:8" x14ac:dyDescent="0.25">
      <c r="A34" s="2">
        <v>9004</v>
      </c>
      <c r="B34" s="20">
        <f>E34*B20</f>
        <v>43</v>
      </c>
      <c r="C34" s="20">
        <f>E34*C20</f>
        <v>66</v>
      </c>
      <c r="D34" s="20">
        <f>E34*D20</f>
        <v>116</v>
      </c>
      <c r="E34" s="19">
        <v>226</v>
      </c>
      <c r="G34" s="3"/>
    </row>
    <row r="35" spans="1:8" x14ac:dyDescent="0.25">
      <c r="A35" s="2">
        <v>9101</v>
      </c>
      <c r="B35" s="20">
        <f>E35*B20</f>
        <v>2368</v>
      </c>
      <c r="C35" s="20">
        <f>E35*C20</f>
        <v>3636</v>
      </c>
      <c r="D35" s="20">
        <f>E35*D20</f>
        <v>6364</v>
      </c>
      <c r="E35" s="19">
        <v>12368</v>
      </c>
    </row>
    <row r="36" spans="1:8" x14ac:dyDescent="0.25">
      <c r="A36" s="2">
        <v>9106</v>
      </c>
      <c r="B36" s="20">
        <f>E36*B20</f>
        <v>4241</v>
      </c>
      <c r="C36" s="20">
        <f>E36*C20</f>
        <v>6513</v>
      </c>
      <c r="D36" s="20">
        <f>E36*D20</f>
        <v>11400</v>
      </c>
      <c r="E36" s="19">
        <v>22154</v>
      </c>
    </row>
    <row r="37" spans="1:8" s="34" customFormat="1" x14ac:dyDescent="0.25">
      <c r="A37" s="31"/>
      <c r="B37" s="32">
        <f>SUM(B21:B36)</f>
        <v>447471</v>
      </c>
      <c r="C37" s="32">
        <f>SUM(C21:C36)</f>
        <v>687122</v>
      </c>
      <c r="D37" s="32">
        <f>SUM(D21:D36)</f>
        <v>1202773</v>
      </c>
      <c r="E37" s="33">
        <f>SUM(E21:E36)</f>
        <v>2337371</v>
      </c>
      <c r="G37" s="36">
        <f>D11-E37</f>
        <v>142.25</v>
      </c>
      <c r="H37" s="34" t="s">
        <v>97</v>
      </c>
    </row>
    <row r="38" spans="1:8" x14ac:dyDescent="0.25">
      <c r="A38" s="10"/>
      <c r="B38" s="10"/>
      <c r="C38" s="10"/>
      <c r="D38" s="10"/>
      <c r="E38" s="10"/>
      <c r="F38" s="9"/>
    </row>
    <row r="39" spans="1:8" x14ac:dyDescent="0.25">
      <c r="A39" s="24" t="s">
        <v>68</v>
      </c>
      <c r="B39" s="10"/>
      <c r="C39" s="10"/>
      <c r="D39" s="10"/>
      <c r="E39" s="10"/>
      <c r="F39" s="9"/>
    </row>
    <row r="40" spans="1:8" s="23" customFormat="1" x14ac:dyDescent="0.25">
      <c r="A40" s="24" t="s">
        <v>69</v>
      </c>
      <c r="B40" s="24"/>
      <c r="C40" s="24"/>
      <c r="D40" s="24"/>
      <c r="E40" s="24"/>
      <c r="F40" s="24"/>
    </row>
    <row r="41" spans="1:8" x14ac:dyDescent="0.25">
      <c r="A41" s="10"/>
      <c r="B41" s="10"/>
      <c r="C41" s="10"/>
      <c r="D41" s="10"/>
      <c r="E41" s="10"/>
      <c r="F41" s="9"/>
    </row>
    <row r="42" spans="1:8" x14ac:dyDescent="0.25">
      <c r="A42" s="9"/>
      <c r="B42" s="9"/>
      <c r="C42" s="9"/>
      <c r="D42" s="9"/>
      <c r="E42" s="9"/>
      <c r="F42" s="9"/>
    </row>
    <row r="43" spans="1:8" x14ac:dyDescent="0.25">
      <c r="A43" s="9"/>
      <c r="B43" s="9"/>
      <c r="C43" s="9"/>
      <c r="D43" s="9"/>
      <c r="E43" s="9"/>
      <c r="F43" s="9"/>
    </row>
    <row r="44" spans="1:8" x14ac:dyDescent="0.25">
      <c r="A44" s="9"/>
      <c r="B44" s="9"/>
      <c r="C44" s="9"/>
      <c r="D44" s="9"/>
      <c r="E44" s="9"/>
      <c r="F44" s="9"/>
    </row>
    <row r="45" spans="1:8" x14ac:dyDescent="0.25">
      <c r="A45" s="9"/>
      <c r="B45" s="9"/>
      <c r="C45" s="9"/>
      <c r="D45" s="9"/>
      <c r="E45" s="9"/>
      <c r="F45" s="9"/>
    </row>
    <row r="46" spans="1:8" x14ac:dyDescent="0.25">
      <c r="A46" s="9"/>
      <c r="B46" s="9"/>
      <c r="C46" s="9"/>
      <c r="D46" s="9"/>
      <c r="E46" s="9"/>
      <c r="F46" s="9"/>
    </row>
    <row r="47" spans="1:8" x14ac:dyDescent="0.25">
      <c r="A47" s="9"/>
      <c r="B47" s="9"/>
      <c r="C47" s="9"/>
      <c r="D47" s="9"/>
      <c r="E47" s="9"/>
      <c r="F47" s="9"/>
    </row>
    <row r="48" spans="1:8" x14ac:dyDescent="0.25">
      <c r="A48" s="9"/>
      <c r="B48" s="9"/>
      <c r="C48" s="9"/>
      <c r="D48" s="9"/>
      <c r="E48" s="9"/>
      <c r="F48" s="9"/>
    </row>
    <row r="49" spans="1:6" x14ac:dyDescent="0.25">
      <c r="A49" s="9"/>
      <c r="B49" s="9"/>
      <c r="C49" s="9"/>
      <c r="D49" s="9"/>
      <c r="E49" s="9"/>
      <c r="F49" s="9"/>
    </row>
    <row r="50" spans="1:6" x14ac:dyDescent="0.25">
      <c r="A50" s="6"/>
      <c r="B50" s="6"/>
      <c r="C50" s="6"/>
      <c r="D50" s="6"/>
      <c r="E50" s="6"/>
      <c r="F50" s="6"/>
    </row>
    <row r="51" spans="1:6" x14ac:dyDescent="0.25">
      <c r="A51" s="6"/>
      <c r="B51" s="6"/>
      <c r="C51" s="6"/>
      <c r="D51" s="6"/>
      <c r="E51" s="6"/>
      <c r="F51" s="6"/>
    </row>
    <row r="52" spans="1:6" x14ac:dyDescent="0.25">
      <c r="A52" s="6"/>
      <c r="B52" s="6"/>
      <c r="C52" s="6"/>
      <c r="D52" s="6"/>
      <c r="E52" s="6"/>
      <c r="F52" s="6"/>
    </row>
    <row r="53" spans="1:6" x14ac:dyDescent="0.25">
      <c r="A53" s="6"/>
      <c r="B53" s="6"/>
      <c r="C53" s="6"/>
      <c r="D53" s="6"/>
      <c r="E53" s="6"/>
      <c r="F53" s="6"/>
    </row>
    <row r="54" spans="1:6" x14ac:dyDescent="0.25">
      <c r="A54" s="6"/>
      <c r="B54" s="6"/>
      <c r="C54" s="6"/>
      <c r="D54" s="6"/>
      <c r="E54" s="6"/>
      <c r="F54" s="6"/>
    </row>
    <row r="55" spans="1:6" x14ac:dyDescent="0.25">
      <c r="A55" s="6"/>
      <c r="B55" s="6"/>
      <c r="C55" s="6"/>
      <c r="D55" s="6"/>
      <c r="E55" s="6"/>
      <c r="F55" s="6"/>
    </row>
    <row r="56" spans="1:6" x14ac:dyDescent="0.25">
      <c r="A56" s="6"/>
      <c r="B56" s="6"/>
      <c r="C56" s="6"/>
      <c r="D56" s="6"/>
      <c r="E56" s="6"/>
      <c r="F56" s="6"/>
    </row>
    <row r="57" spans="1:6" x14ac:dyDescent="0.25">
      <c r="A57" s="6"/>
      <c r="B57" s="6"/>
      <c r="C57" s="6"/>
      <c r="D57" s="6"/>
      <c r="E57" s="6"/>
      <c r="F57" s="6"/>
    </row>
    <row r="58" spans="1:6" x14ac:dyDescent="0.25">
      <c r="A58" s="6"/>
      <c r="B58" s="6"/>
      <c r="C58" s="6"/>
      <c r="D58" s="6"/>
      <c r="E58" s="6"/>
      <c r="F58" s="6"/>
    </row>
    <row r="59" spans="1:6" x14ac:dyDescent="0.25">
      <c r="A59" s="6"/>
      <c r="B59" s="6"/>
      <c r="C59" s="6"/>
      <c r="D59" s="6"/>
      <c r="E59" s="6"/>
      <c r="F59" s="6"/>
    </row>
    <row r="60" spans="1:6" x14ac:dyDescent="0.25">
      <c r="A60" s="6"/>
      <c r="B60" s="6"/>
      <c r="C60" s="6"/>
      <c r="D60" s="6"/>
      <c r="E60" s="6"/>
      <c r="F60" s="6"/>
    </row>
    <row r="61" spans="1:6" x14ac:dyDescent="0.25">
      <c r="A61" s="6"/>
      <c r="B61" s="6"/>
      <c r="C61" s="6"/>
      <c r="D61" s="6"/>
      <c r="E61" s="6"/>
      <c r="F61" s="6"/>
    </row>
    <row r="62" spans="1:6" x14ac:dyDescent="0.25">
      <c r="A62" s="6"/>
      <c r="B62" s="6"/>
      <c r="C62" s="6"/>
      <c r="D62" s="6"/>
      <c r="E62" s="6"/>
      <c r="F62" s="6"/>
    </row>
    <row r="63" spans="1:6" x14ac:dyDescent="0.25">
      <c r="A63" s="6"/>
      <c r="B63" s="6"/>
      <c r="C63" s="6"/>
      <c r="D63" s="6"/>
      <c r="E63" s="6"/>
      <c r="F63" s="6"/>
    </row>
    <row r="64" spans="1:6" x14ac:dyDescent="0.25">
      <c r="A64" s="6"/>
      <c r="B64" s="6"/>
      <c r="C64" s="6"/>
      <c r="D64" s="6"/>
      <c r="E64" s="6"/>
      <c r="F64" s="6"/>
    </row>
    <row r="65" spans="1:6" x14ac:dyDescent="0.25">
      <c r="A65" s="6"/>
      <c r="B65" s="6"/>
      <c r="C65" s="6"/>
      <c r="D65" s="6"/>
      <c r="E65" s="6"/>
      <c r="F65" s="6"/>
    </row>
    <row r="66" spans="1:6" x14ac:dyDescent="0.25">
      <c r="A66" s="6"/>
      <c r="B66" s="6"/>
      <c r="C66" s="6"/>
      <c r="D66" s="6"/>
      <c r="E66" s="6"/>
      <c r="F66" s="6"/>
    </row>
    <row r="67" spans="1:6" x14ac:dyDescent="0.25">
      <c r="A67" s="6"/>
      <c r="B67" s="6"/>
      <c r="C67" s="6"/>
      <c r="D67" s="6"/>
      <c r="E67" s="6"/>
      <c r="F67" s="6"/>
    </row>
    <row r="68" spans="1:6" x14ac:dyDescent="0.25">
      <c r="A68" s="6"/>
      <c r="B68" s="6"/>
      <c r="C68" s="6"/>
      <c r="D68" s="6"/>
      <c r="E68" s="6"/>
      <c r="F68" s="6"/>
    </row>
    <row r="69" spans="1:6" x14ac:dyDescent="0.25">
      <c r="A69" s="6"/>
      <c r="B69" s="6"/>
      <c r="C69" s="6"/>
      <c r="D69" s="6"/>
      <c r="E69" s="6"/>
      <c r="F69" s="6"/>
    </row>
    <row r="70" spans="1:6" x14ac:dyDescent="0.25">
      <c r="A70" s="6"/>
      <c r="B70" s="6"/>
      <c r="C70" s="6"/>
      <c r="D70" s="6"/>
      <c r="E70" s="6"/>
      <c r="F70" s="6"/>
    </row>
    <row r="71" spans="1:6" x14ac:dyDescent="0.25">
      <c r="A71" s="6"/>
      <c r="B71" s="6"/>
      <c r="C71" s="6"/>
      <c r="D71" s="6"/>
      <c r="E71" s="6"/>
      <c r="F71" s="6"/>
    </row>
    <row r="72" spans="1:6" x14ac:dyDescent="0.25">
      <c r="A72" s="6"/>
      <c r="B72" s="6"/>
      <c r="C72" s="6"/>
      <c r="D72" s="6"/>
      <c r="E72" s="6"/>
      <c r="F72" s="6"/>
    </row>
    <row r="73" spans="1:6" x14ac:dyDescent="0.25">
      <c r="A73" s="6"/>
      <c r="B73" s="6"/>
      <c r="C73" s="6"/>
      <c r="D73" s="6"/>
      <c r="E73" s="6"/>
      <c r="F73" s="6"/>
    </row>
    <row r="74" spans="1:6" x14ac:dyDescent="0.25">
      <c r="A74" s="6"/>
      <c r="B74" s="6"/>
      <c r="C74" s="6"/>
      <c r="D74" s="6"/>
      <c r="E74" s="6"/>
      <c r="F74" s="6"/>
    </row>
    <row r="75" spans="1:6" x14ac:dyDescent="0.25">
      <c r="A75" s="6"/>
      <c r="B75" s="6"/>
      <c r="C75" s="6"/>
      <c r="D75" s="6"/>
      <c r="E75" s="6"/>
      <c r="F75" s="6"/>
    </row>
    <row r="76" spans="1:6" x14ac:dyDescent="0.25">
      <c r="A76" s="6"/>
      <c r="B76" s="6"/>
      <c r="C76" s="6"/>
      <c r="D76" s="6"/>
      <c r="E76" s="6"/>
      <c r="F76" s="6"/>
    </row>
    <row r="77" spans="1:6" x14ac:dyDescent="0.25">
      <c r="A77" s="6"/>
      <c r="B77" s="6"/>
      <c r="C77" s="6"/>
      <c r="D77" s="6"/>
      <c r="E77" s="6"/>
      <c r="F77" s="6"/>
    </row>
    <row r="78" spans="1:6" x14ac:dyDescent="0.25">
      <c r="A78" s="6"/>
      <c r="B78" s="6"/>
      <c r="C78" s="6"/>
      <c r="D78" s="6"/>
      <c r="E78" s="6"/>
      <c r="F78" s="6"/>
    </row>
    <row r="79" spans="1:6" x14ac:dyDescent="0.25">
      <c r="A79" s="6"/>
      <c r="B79" s="6"/>
      <c r="C79" s="6"/>
      <c r="D79" s="6"/>
      <c r="E79" s="6"/>
      <c r="F79" s="6"/>
    </row>
    <row r="80" spans="1:6" x14ac:dyDescent="0.25">
      <c r="A80" s="6"/>
      <c r="B80" s="6"/>
      <c r="C80" s="6"/>
      <c r="D80" s="6"/>
      <c r="E80" s="6"/>
      <c r="F80" s="6"/>
    </row>
    <row r="81" spans="1:6" x14ac:dyDescent="0.25">
      <c r="A81" s="6"/>
      <c r="B81" s="6"/>
      <c r="C81" s="6"/>
      <c r="D81" s="6"/>
      <c r="E81" s="6"/>
      <c r="F81" s="6"/>
    </row>
    <row r="82" spans="1:6" x14ac:dyDescent="0.25">
      <c r="A82" s="6"/>
      <c r="B82" s="6"/>
      <c r="C82" s="6"/>
      <c r="D82" s="6"/>
      <c r="E82" s="6"/>
      <c r="F82" s="6"/>
    </row>
    <row r="83" spans="1:6" x14ac:dyDescent="0.25">
      <c r="A83" s="6"/>
      <c r="B83" s="6"/>
      <c r="C83" s="6"/>
      <c r="D83" s="6"/>
      <c r="E83" s="6"/>
      <c r="F83" s="6"/>
    </row>
    <row r="84" spans="1:6" x14ac:dyDescent="0.25">
      <c r="A84" s="6"/>
      <c r="B84" s="6"/>
      <c r="C84" s="6"/>
      <c r="D84" s="6"/>
      <c r="E84" s="6"/>
      <c r="F84" s="6"/>
    </row>
    <row r="85" spans="1:6" x14ac:dyDescent="0.25">
      <c r="A85" s="6"/>
      <c r="B85" s="6"/>
      <c r="C85" s="6"/>
      <c r="D85" s="6"/>
      <c r="E85" s="6"/>
      <c r="F85" s="6"/>
    </row>
    <row r="86" spans="1:6" x14ac:dyDescent="0.25">
      <c r="A86" s="6"/>
      <c r="B86" s="6"/>
      <c r="C86" s="6"/>
      <c r="D86" s="6"/>
      <c r="E86" s="6"/>
      <c r="F86" s="6"/>
    </row>
    <row r="87" spans="1:6" x14ac:dyDescent="0.25">
      <c r="A87" s="6"/>
      <c r="B87" s="6"/>
      <c r="C87" s="6"/>
      <c r="D87" s="6"/>
      <c r="E87" s="6"/>
      <c r="F87" s="6"/>
    </row>
    <row r="88" spans="1:6" x14ac:dyDescent="0.25">
      <c r="A88" s="6"/>
      <c r="B88" s="6"/>
      <c r="C88" s="6"/>
      <c r="D88" s="6"/>
      <c r="E88" s="6"/>
      <c r="F88" s="6"/>
    </row>
    <row r="89" spans="1:6" x14ac:dyDescent="0.25">
      <c r="A89" s="6"/>
      <c r="B89" s="6"/>
      <c r="C89" s="6"/>
      <c r="D89" s="6"/>
      <c r="E89" s="6"/>
      <c r="F89" s="6"/>
    </row>
    <row r="90" spans="1:6" x14ac:dyDescent="0.25">
      <c r="A90" s="6"/>
      <c r="B90" s="6"/>
      <c r="C90" s="6"/>
      <c r="D90" s="6"/>
      <c r="E90" s="6"/>
      <c r="F90" s="6"/>
    </row>
    <row r="91" spans="1:6" x14ac:dyDescent="0.25">
      <c r="A91" s="6"/>
      <c r="B91" s="6"/>
      <c r="C91" s="6"/>
      <c r="D91" s="6"/>
      <c r="E91" s="6"/>
      <c r="F91" s="6"/>
    </row>
    <row r="92" spans="1:6" x14ac:dyDescent="0.25">
      <c r="A92" s="6"/>
      <c r="B92" s="6"/>
      <c r="C92" s="6"/>
      <c r="D92" s="6"/>
      <c r="E92" s="6"/>
      <c r="F92" s="6"/>
    </row>
    <row r="93" spans="1:6" x14ac:dyDescent="0.25">
      <c r="A93" s="6"/>
      <c r="B93" s="6"/>
      <c r="C93" s="6"/>
      <c r="D93" s="6"/>
      <c r="E93" s="6"/>
      <c r="F93" s="6"/>
    </row>
    <row r="94" spans="1:6" x14ac:dyDescent="0.25">
      <c r="A94" s="6"/>
      <c r="B94" s="6"/>
      <c r="C94" s="6"/>
      <c r="D94" s="6"/>
      <c r="E94" s="6"/>
      <c r="F94" s="6"/>
    </row>
    <row r="95" spans="1:6" x14ac:dyDescent="0.25">
      <c r="A95" s="6"/>
      <c r="B95" s="6"/>
      <c r="C95" s="6"/>
      <c r="D95" s="6"/>
      <c r="E95" s="6"/>
      <c r="F95" s="6"/>
    </row>
    <row r="96" spans="1:6" x14ac:dyDescent="0.25">
      <c r="A96" s="6"/>
      <c r="B96" s="6"/>
      <c r="C96" s="6"/>
      <c r="D96" s="6"/>
      <c r="E96" s="6"/>
      <c r="F96" s="6"/>
    </row>
    <row r="97" spans="1:6" x14ac:dyDescent="0.25">
      <c r="A97" s="6"/>
      <c r="B97" s="6"/>
      <c r="C97" s="6"/>
      <c r="D97" s="6"/>
      <c r="E97" s="6"/>
      <c r="F97" s="6"/>
    </row>
    <row r="98" spans="1:6" x14ac:dyDescent="0.25">
      <c r="A98" s="6"/>
      <c r="B98" s="6"/>
      <c r="C98" s="6"/>
      <c r="D98" s="6"/>
      <c r="E98" s="6"/>
      <c r="F98" s="6"/>
    </row>
    <row r="99" spans="1:6" x14ac:dyDescent="0.25">
      <c r="A99" s="6"/>
      <c r="B99" s="6"/>
      <c r="C99" s="6"/>
      <c r="D99" s="6"/>
      <c r="E99" s="6"/>
      <c r="F99" s="6"/>
    </row>
    <row r="100" spans="1:6" x14ac:dyDescent="0.25">
      <c r="A100" s="6"/>
      <c r="B100" s="6"/>
      <c r="C100" s="6"/>
      <c r="D100" s="6"/>
      <c r="E100" s="6"/>
      <c r="F100" s="6"/>
    </row>
    <row r="101" spans="1:6" x14ac:dyDescent="0.25">
      <c r="A101" s="6"/>
      <c r="B101" s="6"/>
      <c r="C101" s="6"/>
      <c r="D101" s="6"/>
      <c r="E101" s="6"/>
      <c r="F101" s="6"/>
    </row>
    <row r="102" spans="1:6" x14ac:dyDescent="0.25">
      <c r="A102" s="6"/>
      <c r="B102" s="6"/>
      <c r="C102" s="6"/>
      <c r="D102" s="6"/>
      <c r="E102" s="6"/>
      <c r="F102" s="6"/>
    </row>
    <row r="103" spans="1:6" x14ac:dyDescent="0.25">
      <c r="A103" s="6"/>
      <c r="B103" s="6"/>
      <c r="C103" s="6"/>
      <c r="D103" s="6"/>
      <c r="E103" s="6"/>
      <c r="F103" s="6"/>
    </row>
    <row r="104" spans="1:6" x14ac:dyDescent="0.25">
      <c r="A104" s="6"/>
      <c r="B104" s="6"/>
      <c r="C104" s="6"/>
      <c r="D104" s="6"/>
      <c r="E104" s="6"/>
      <c r="F104" s="6"/>
    </row>
    <row r="105" spans="1:6" x14ac:dyDescent="0.25">
      <c r="A105" s="6"/>
      <c r="B105" s="6"/>
      <c r="C105" s="6"/>
      <c r="D105" s="6"/>
      <c r="E105" s="6"/>
      <c r="F105" s="6"/>
    </row>
    <row r="106" spans="1:6" x14ac:dyDescent="0.25">
      <c r="A106" s="6"/>
      <c r="B106" s="6"/>
      <c r="C106" s="6"/>
      <c r="D106" s="6"/>
      <c r="E106" s="6"/>
      <c r="F106" s="6"/>
    </row>
    <row r="107" spans="1:6" x14ac:dyDescent="0.25">
      <c r="A107" s="6"/>
      <c r="B107" s="6"/>
      <c r="C107" s="6"/>
      <c r="D107" s="6"/>
      <c r="E107" s="6"/>
      <c r="F107" s="6"/>
    </row>
    <row r="108" spans="1:6" x14ac:dyDescent="0.25">
      <c r="A108" s="6"/>
      <c r="B108" s="6"/>
      <c r="C108" s="6"/>
      <c r="D108" s="6"/>
      <c r="E108" s="6"/>
      <c r="F108" s="6"/>
    </row>
    <row r="109" spans="1:6" x14ac:dyDescent="0.25">
      <c r="A109" s="6"/>
      <c r="B109" s="6"/>
      <c r="C109" s="6"/>
      <c r="D109" s="6"/>
      <c r="E109" s="6"/>
      <c r="F109" s="6"/>
    </row>
    <row r="110" spans="1:6" x14ac:dyDescent="0.25">
      <c r="A110" s="6"/>
      <c r="B110" s="6"/>
      <c r="C110" s="6"/>
      <c r="D110" s="6"/>
      <c r="E110" s="6"/>
      <c r="F110" s="6"/>
    </row>
    <row r="111" spans="1:6" x14ac:dyDescent="0.25">
      <c r="A111" s="6"/>
      <c r="B111" s="6"/>
      <c r="C111" s="6"/>
      <c r="D111" s="6"/>
      <c r="E111" s="6"/>
      <c r="F111" s="6"/>
    </row>
    <row r="112" spans="1:6" x14ac:dyDescent="0.25">
      <c r="A112" s="6"/>
      <c r="B112" s="6"/>
      <c r="C112" s="6"/>
      <c r="D112" s="6"/>
      <c r="E112" s="6"/>
      <c r="F112" s="6"/>
    </row>
    <row r="113" spans="1:6" x14ac:dyDescent="0.25">
      <c r="A113" s="6"/>
      <c r="B113" s="6"/>
      <c r="C113" s="6"/>
      <c r="D113" s="6"/>
      <c r="E113" s="6"/>
      <c r="F113" s="6"/>
    </row>
    <row r="114" spans="1:6" x14ac:dyDescent="0.25">
      <c r="A114" s="6"/>
      <c r="B114" s="6"/>
      <c r="C114" s="6"/>
      <c r="D114" s="6"/>
      <c r="E114" s="6"/>
      <c r="F114" s="6"/>
    </row>
    <row r="115" spans="1:6" x14ac:dyDescent="0.25">
      <c r="A115" s="6"/>
      <c r="B115" s="6"/>
      <c r="C115" s="6"/>
      <c r="D115" s="6"/>
      <c r="E115" s="6"/>
      <c r="F115" s="6"/>
    </row>
    <row r="116" spans="1:6" x14ac:dyDescent="0.25">
      <c r="A116" s="6"/>
      <c r="B116" s="6"/>
      <c r="C116" s="6"/>
      <c r="D116" s="6"/>
      <c r="E116" s="6"/>
      <c r="F116" s="6"/>
    </row>
    <row r="117" spans="1:6" x14ac:dyDescent="0.25">
      <c r="A117" s="6"/>
      <c r="B117" s="6"/>
      <c r="C117" s="6"/>
      <c r="D117" s="6"/>
      <c r="E117" s="6"/>
      <c r="F117" s="6"/>
    </row>
    <row r="118" spans="1:6" x14ac:dyDescent="0.25">
      <c r="A118" s="6"/>
      <c r="B118" s="6"/>
      <c r="C118" s="6"/>
      <c r="D118" s="6"/>
      <c r="E118" s="6"/>
      <c r="F118" s="6"/>
    </row>
    <row r="119" spans="1:6" x14ac:dyDescent="0.25">
      <c r="A119" s="6"/>
      <c r="B119" s="6"/>
      <c r="C119" s="6"/>
      <c r="D119" s="6"/>
      <c r="E119" s="6"/>
      <c r="F119" s="6"/>
    </row>
    <row r="120" spans="1:6" x14ac:dyDescent="0.25">
      <c r="A120" s="6"/>
      <c r="B120" s="6"/>
      <c r="C120" s="6"/>
      <c r="D120" s="6"/>
      <c r="E120" s="6"/>
      <c r="F120" s="6"/>
    </row>
    <row r="121" spans="1:6" x14ac:dyDescent="0.25">
      <c r="A121" s="6"/>
      <c r="B121" s="6"/>
      <c r="C121" s="6"/>
      <c r="D121" s="6"/>
      <c r="E121" s="6"/>
      <c r="F121" s="6"/>
    </row>
    <row r="122" spans="1:6" x14ac:dyDescent="0.25">
      <c r="A122" s="6"/>
      <c r="B122" s="6"/>
      <c r="C122" s="6"/>
      <c r="D122" s="6"/>
      <c r="E122" s="6"/>
      <c r="F122" s="6"/>
    </row>
  </sheetData>
  <mergeCells count="3">
    <mergeCell ref="A1:F1"/>
    <mergeCell ref="B18:D18"/>
    <mergeCell ref="A2:F2"/>
  </mergeCells>
  <phoneticPr fontId="0" type="noConversion"/>
  <printOptions gridLines="1"/>
  <pageMargins left="0.75" right="0.75" top="1" bottom="1" header="0.5" footer="0.5"/>
  <pageSetup scale="7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orkbookViewId="0">
      <selection activeCell="C10" sqref="C10"/>
    </sheetView>
  </sheetViews>
  <sheetFormatPr defaultRowHeight="15" x14ac:dyDescent="0.2"/>
  <cols>
    <col min="1" max="1" width="49.5703125" style="11" customWidth="1"/>
    <col min="2" max="2" width="14.7109375" style="11" customWidth="1"/>
    <col min="3" max="3" width="15.85546875" style="11" customWidth="1"/>
    <col min="4" max="4" width="14.7109375" style="11" customWidth="1"/>
    <col min="5" max="5" width="11" style="11" customWidth="1"/>
    <col min="6" max="6" width="12.7109375" style="11" bestFit="1" customWidth="1"/>
    <col min="7" max="16384" width="9.140625" style="11"/>
  </cols>
  <sheetData>
    <row r="1" spans="1:6" ht="15.75" x14ac:dyDescent="0.25">
      <c r="A1" s="65" t="s">
        <v>16</v>
      </c>
      <c r="B1" s="66"/>
      <c r="C1" s="66"/>
      <c r="D1" s="66"/>
      <c r="E1" s="66"/>
      <c r="F1" s="67"/>
    </row>
    <row r="2" spans="1:6" ht="15.75" x14ac:dyDescent="0.25">
      <c r="A2" s="68" t="s">
        <v>17</v>
      </c>
      <c r="B2" s="69"/>
      <c r="C2" s="69"/>
      <c r="D2" s="69"/>
      <c r="E2" s="69"/>
      <c r="F2" s="70"/>
    </row>
    <row r="3" spans="1:6" ht="15.75" x14ac:dyDescent="0.25">
      <c r="A3" s="68" t="s">
        <v>90</v>
      </c>
      <c r="B3" s="69"/>
      <c r="C3" s="69"/>
      <c r="D3" s="69"/>
      <c r="E3" s="69"/>
      <c r="F3" s="70"/>
    </row>
    <row r="4" spans="1:6" ht="15.75" x14ac:dyDescent="0.25">
      <c r="A4" s="68" t="s">
        <v>48</v>
      </c>
      <c r="B4" s="69"/>
      <c r="C4" s="69"/>
      <c r="D4" s="69"/>
      <c r="E4" s="69"/>
      <c r="F4" s="70"/>
    </row>
    <row r="5" spans="1:6" x14ac:dyDescent="0.2">
      <c r="A5" s="13"/>
      <c r="B5" s="14"/>
      <c r="C5" s="14"/>
      <c r="D5" s="14"/>
      <c r="E5" s="14"/>
      <c r="F5" s="15"/>
    </row>
    <row r="6" spans="1:6" ht="15.75" x14ac:dyDescent="0.25">
      <c r="A6" s="16" t="s">
        <v>18</v>
      </c>
      <c r="B6" s="37" t="s">
        <v>19</v>
      </c>
      <c r="C6" s="37" t="s">
        <v>20</v>
      </c>
      <c r="D6" s="37" t="s">
        <v>21</v>
      </c>
      <c r="E6" s="37" t="s">
        <v>20</v>
      </c>
      <c r="F6" s="15"/>
    </row>
    <row r="7" spans="1:6" x14ac:dyDescent="0.2">
      <c r="A7" s="13"/>
      <c r="B7" s="14"/>
      <c r="C7" s="14"/>
      <c r="D7" s="14"/>
      <c r="E7" s="14"/>
      <c r="F7" s="15"/>
    </row>
    <row r="8" spans="1:6" x14ac:dyDescent="0.2">
      <c r="A8" s="13" t="s">
        <v>23</v>
      </c>
      <c r="B8" s="39">
        <f>'Data Entry'!B8+'CES SCH REPORT'!B8+'OHS SCH REPORT'!B8+'SES SCH REPORT'!B8+'OAA SCH REPORT'!B8+'YMS SCH REPORT'!B8+'NES SCH REPORT'!B8+'EES SCH REPORT'!B8+'SEM SCH REPORT'!B8+'OMS SCH REPORT'!B8+'OKEE INT HALFWAY HOUSE'!B8+'STUDSERV REPORT'!B8+TANTIE!B8+CYPRESS!B8+'VIRTUAL 7004'!B8+'VIRTUAL 7001'!B8</f>
        <v>7829306</v>
      </c>
      <c r="C8" s="40">
        <f>B8/B12</f>
        <v>0.14929999999999999</v>
      </c>
      <c r="D8" s="39">
        <v>9493412</v>
      </c>
      <c r="E8" s="40">
        <f>D8/D$12</f>
        <v>0.16320000000000001</v>
      </c>
      <c r="F8" s="41"/>
    </row>
    <row r="9" spans="1:6" x14ac:dyDescent="0.2">
      <c r="A9" s="13" t="s">
        <v>24</v>
      </c>
      <c r="B9" s="39">
        <f>'Data Entry'!B9+'CES SCH REPORT'!B9+'OHS SCH REPORT'!B9+'SES SCH REPORT'!B9+'OAA SCH REPORT'!B9+'YMS SCH REPORT'!B9+'NES SCH REPORT'!B9+'EES SCH REPORT'!B9+'SEM SCH REPORT'!B9+'OMS SCH REPORT'!B9+'OKEE INT HALFWAY HOUSE'!B9+'STUDSERV REPORT'!B9+TANTIE!B9+CYPRESS!B9+'VIRTUAL 7004'!B9+'VIRTUAL 7001'!B9</f>
        <v>44621014</v>
      </c>
      <c r="C9" s="40">
        <f>B9/B12</f>
        <v>0.85070000000000001</v>
      </c>
      <c r="D9" s="39">
        <v>48573302</v>
      </c>
      <c r="E9" s="40">
        <f t="shared" ref="E9:E11" si="0">D9/D$12</f>
        <v>0.83499999999999996</v>
      </c>
      <c r="F9" s="41"/>
    </row>
    <row r="10" spans="1:6" x14ac:dyDescent="0.2">
      <c r="A10" s="13" t="s">
        <v>25</v>
      </c>
      <c r="B10" s="39">
        <f>'Data Entry'!B10+'CES SCH REPORT'!B10+'OHS SCH REPORT'!B10+'SES SCH REPORT'!B10+'OAA SCH REPORT'!B10+'YMS SCH REPORT'!B10+'NES SCH REPORT'!B10+'EES SCH REPORT'!B10+'SEM SCH REPORT'!B10+'OMS SCH REPORT'!B10+'OKEE INT HALFWAY HOUSE'!B10+'STUDSERV REPORT'!B10+TANTIE!B10+CYPRESS!B10+'VIRTUAL 7004'!B10+'VIRTUAL 7001'!B10</f>
        <v>3544</v>
      </c>
      <c r="C10" s="40">
        <f>B10/B12</f>
        <v>1E-4</v>
      </c>
      <c r="D10" s="39">
        <v>103776</v>
      </c>
      <c r="E10" s="40">
        <f t="shared" si="0"/>
        <v>1.8E-3</v>
      </c>
      <c r="F10" s="41"/>
    </row>
    <row r="11" spans="1:6" x14ac:dyDescent="0.2">
      <c r="A11" s="13" t="s">
        <v>26</v>
      </c>
      <c r="B11" s="39">
        <f>'Data Entry'!B11+'CES SCH REPORT'!B11+'OHS SCH REPORT'!B11+'SES SCH REPORT'!B11+'OAA SCH REPORT'!B11+'YMS SCH REPORT'!B11+'NES SCH REPORT'!B11+'EES SCH REPORT'!B11+'SEM SCH REPORT'!B11+'OMS SCH REPORT'!B11+'OKEE INT HALFWAY HOUSE'!B11+'STUDSERV REPORT'!B11+TANTIE!B11+CYPRESS!B11+'VIRTUAL 7004'!B11+'VIRTUAL 7001'!B11</f>
        <v>0</v>
      </c>
      <c r="C11" s="40">
        <v>0</v>
      </c>
      <c r="D11" s="39">
        <v>0</v>
      </c>
      <c r="E11" s="40">
        <f t="shared" si="0"/>
        <v>0</v>
      </c>
      <c r="F11" s="41"/>
    </row>
    <row r="12" spans="1:6" ht="16.5" thickBot="1" x14ac:dyDescent="0.3">
      <c r="A12" s="17" t="s">
        <v>27</v>
      </c>
      <c r="B12" s="71">
        <f>SUM(B8:B11)</f>
        <v>52453864</v>
      </c>
      <c r="C12" s="43">
        <f>SUM(C8:C11)</f>
        <v>1.0001</v>
      </c>
      <c r="D12" s="42">
        <f t="shared" ref="B12:D12" si="1">SUM(D8:D11)</f>
        <v>58170490</v>
      </c>
      <c r="E12" s="43">
        <f>SUM(E8:E11)</f>
        <v>1</v>
      </c>
      <c r="F12" s="44"/>
    </row>
    <row r="13" spans="1:6" x14ac:dyDescent="0.2">
      <c r="A13" s="13"/>
      <c r="B13" s="45"/>
      <c r="C13" s="45"/>
      <c r="D13" s="45"/>
      <c r="E13" s="45"/>
      <c r="F13" s="41"/>
    </row>
    <row r="14" spans="1:6" ht="15.75" x14ac:dyDescent="0.25">
      <c r="A14" s="16" t="s">
        <v>28</v>
      </c>
      <c r="B14" s="64" t="s">
        <v>29</v>
      </c>
      <c r="C14" s="64"/>
      <c r="D14" s="64"/>
      <c r="E14" s="64"/>
      <c r="F14" s="48" t="s">
        <v>27</v>
      </c>
    </row>
    <row r="15" spans="1:6" ht="15.75" x14ac:dyDescent="0.25">
      <c r="A15" s="16"/>
      <c r="B15" s="49" t="s">
        <v>19</v>
      </c>
      <c r="C15" s="47"/>
      <c r="D15" s="49" t="s">
        <v>21</v>
      </c>
      <c r="E15" s="47"/>
      <c r="F15" s="48" t="s">
        <v>30</v>
      </c>
    </row>
    <row r="16" spans="1:6" x14ac:dyDescent="0.2">
      <c r="A16" s="13"/>
      <c r="B16" s="45"/>
      <c r="C16" s="45"/>
      <c r="D16" s="45"/>
      <c r="E16" s="45"/>
      <c r="F16" s="41"/>
    </row>
    <row r="17" spans="1:6" x14ac:dyDescent="0.2">
      <c r="A17" s="13" t="s">
        <v>31</v>
      </c>
      <c r="B17" s="39">
        <f>'Data Entry'!B17+'CES SCH REPORT'!B17+'OHS SCH REPORT'!B17+'SES SCH REPORT'!B17+'OAA SCH REPORT'!B17+'YMS SCH REPORT'!B17+'NES SCH REPORT'!B17+'EES SCH REPORT'!B17+'SEM SCH REPORT'!B17+'OMS SCH REPORT'!B17+'OKEE INT HALFWAY HOUSE'!B17+'STUDSERV REPORT'!B17+TANTIE!B17+CYPRESS!B17+'VIRTUAL 7004'!B17</f>
        <v>63244</v>
      </c>
      <c r="C17" s="45"/>
      <c r="D17" s="39">
        <v>4274</v>
      </c>
      <c r="E17" s="45"/>
      <c r="F17" s="75">
        <f>'Data Entry'!H17+'CES SCH REPORT'!H17+'OHS SCH REPORT'!H17+'SES SCH REPORT'!H17+'OAA SCH REPORT'!H17+'YMS SCH REPORT'!H17+'NES SCH REPORT'!H17+'EES SCH REPORT'!H17+'SEM SCH REPORT'!H17+'OMS SCH REPORT'!H17+'OKEE INT HALFWAY HOUSE'!H17+'STUDSERV REPORT'!H17+TANTIE!H17+CYPRESS!H17+'VIRTUAL 7004'!H17+'VIRTUAL 7001'!H17</f>
        <v>27420986</v>
      </c>
    </row>
    <row r="18" spans="1:6" x14ac:dyDescent="0.2">
      <c r="A18" s="13" t="s">
        <v>32</v>
      </c>
      <c r="B18" s="39">
        <f>'Data Entry'!B18+'CES SCH REPORT'!B18+'OHS SCH REPORT'!B18+'SES SCH REPORT'!B18+'OAA SCH REPORT'!B18+'YMS SCH REPORT'!B18+'NES SCH REPORT'!B18+'EES SCH REPORT'!B18+'SEM SCH REPORT'!B18+'OMS SCH REPORT'!B18+'OKEE INT HALFWAY HOUSE'!B18+'STUDSERV REPORT'!B18+TANTIE!B18+CYPRESS!B18+'VIRTUAL 7004'!B18</f>
        <v>11248</v>
      </c>
      <c r="C18" s="45"/>
      <c r="D18" s="39">
        <v>915</v>
      </c>
      <c r="E18" s="45"/>
      <c r="F18" s="50">
        <f>'Data Entry'!H18+'CES SCH REPORT'!H18+'OHS SCH REPORT'!H18+'SES SCH REPORT'!H18+'OAA SCH REPORT'!H18+'YMS SCH REPORT'!H18+'NES SCH REPORT'!H18+'EES SCH REPORT'!H18+'SEM SCH REPORT'!H18+'OMS SCH REPORT'!H18+'OKEE INT HALFWAY HOUSE'!H18+'STUDSERV REPORT'!H18+TANTIE!H18+CYPRESS!H18+'VIRTUAL 7004'!H18+'VIRTUAL 7001'!H18</f>
        <v>5870669</v>
      </c>
    </row>
    <row r="19" spans="1:6" x14ac:dyDescent="0.2">
      <c r="A19" s="13" t="s">
        <v>33</v>
      </c>
      <c r="B19" s="39">
        <f>'Data Entry'!B19+'CES SCH REPORT'!B19+'OHS SCH REPORT'!B19+'SES SCH REPORT'!B19+'OAA SCH REPORT'!B19+'YMS SCH REPORT'!B19+'NES SCH REPORT'!B19+'EES SCH REPORT'!B19+'SEM SCH REPORT'!B19+'OMS SCH REPORT'!B19+'OKEE INT HALFWAY HOUSE'!B19+'STUDSERV REPORT'!B19+TANTIE!B19+CYPRESS!B19+'VIRTUAL 7004'!B19</f>
        <v>29434</v>
      </c>
      <c r="C19" s="45"/>
      <c r="D19" s="39">
        <v>580</v>
      </c>
      <c r="E19" s="45"/>
      <c r="F19" s="50">
        <f>'Data Entry'!H19+'CES SCH REPORT'!H19+'OHS SCH REPORT'!H19+'SES SCH REPORT'!H19+'OAA SCH REPORT'!H19+'YMS SCH REPORT'!H19+'NES SCH REPORT'!H19+'EES SCH REPORT'!H19+'SEM SCH REPORT'!H19+'OMS SCH REPORT'!H19+'OKEE INT HALFWAY HOUSE'!H19+'STUDSERV REPORT'!H19+TANTIE!H19+CYPRESS!H19+'VIRTUAL 7004'!H19+'VIRTUAL 7001'!H19</f>
        <v>3723834</v>
      </c>
    </row>
    <row r="20" spans="1:6" x14ac:dyDescent="0.2">
      <c r="A20" s="13" t="s">
        <v>34</v>
      </c>
      <c r="B20" s="39">
        <f>'Data Entry'!B20+'CES SCH REPORT'!B20+'OHS SCH REPORT'!B20+'SES SCH REPORT'!B20+'OAA SCH REPORT'!B20+'YMS SCH REPORT'!B20+'NES SCH REPORT'!B20+'EES SCH REPORT'!B20+'SEM SCH REPORT'!B20+'OMS SCH REPORT'!B20+'OKEE INT HALFWAY HOUSE'!B20+'STUDSERV REPORT'!B20+TANTIE!B20+CYPRESS!B20+'VIRTUAL 7004'!B20</f>
        <v>6580</v>
      </c>
      <c r="C20" s="45"/>
      <c r="D20" s="39">
        <v>485</v>
      </c>
      <c r="E20" s="45"/>
      <c r="F20" s="50">
        <f>'Data Entry'!H20+'CES SCH REPORT'!H20+'OHS SCH REPORT'!H20+'SES SCH REPORT'!H20+'OAA SCH REPORT'!H20+'YMS SCH REPORT'!H20+'NES SCH REPORT'!H20+'EES SCH REPORT'!H20+'SEM SCH REPORT'!H20+'OMS SCH REPORT'!H20+'OKEE INT HALFWAY HOUSE'!H20+'STUDSERV REPORT'!H20+TANTIE!H20+CYPRESS!H20+'VIRTUAL 7004'!H20+'VIRTUAL 7001'!H20</f>
        <v>3111343</v>
      </c>
    </row>
    <row r="21" spans="1:6" x14ac:dyDescent="0.2">
      <c r="A21" s="13" t="s">
        <v>35</v>
      </c>
      <c r="B21" s="39">
        <f>'Data Entry'!B21+'CES SCH REPORT'!B21+'OHS SCH REPORT'!B21+'SES SCH REPORT'!B21+'OAA SCH REPORT'!B21+'YMS SCH REPORT'!B21+'NES SCH REPORT'!B21+'EES SCH REPORT'!B21+'SEM SCH REPORT'!B21+'OMS SCH REPORT'!B21+'OKEE INT HALFWAY HOUSE'!B21+'STUDSERV REPORT'!B21+TANTIE!B21+CYPRESS!B21+'VIRTUAL 7004'!B21</f>
        <v>4736</v>
      </c>
      <c r="C21" s="45"/>
      <c r="D21" s="39">
        <v>364</v>
      </c>
      <c r="E21" s="45"/>
      <c r="F21" s="76">
        <f>'Data Entry'!H21+'CES SCH REPORT'!H21+'OHS SCH REPORT'!H21+'SES SCH REPORT'!H21+'OAA SCH REPORT'!H21+'YMS SCH REPORT'!H21+'NES SCH REPORT'!H21+'EES SCH REPORT'!H21+'SEM SCH REPORT'!H21+'OMS SCH REPORT'!H21+'OKEE INT HALFWAY HOUSE'!H21+'STUDSERV REPORT'!H21+TANTIE!H21+CYPRESS!H21+'VIRTUAL 7004'!H21+'VIRTUAL 7001'!H21</f>
        <v>2337371</v>
      </c>
    </row>
    <row r="22" spans="1:6" x14ac:dyDescent="0.2">
      <c r="A22" s="13" t="s">
        <v>36</v>
      </c>
      <c r="B22" s="39">
        <f>'Data Entry'!B22+'CES SCH REPORT'!B22+'OHS SCH REPORT'!B22+'SES SCH REPORT'!B22+'OAA SCH REPORT'!B22+'YMS SCH REPORT'!B22+'NES SCH REPORT'!B22+'EES SCH REPORT'!B22+'SEM SCH REPORT'!B22+'OMS SCH REPORT'!B22+'OKEE INT HALFWAY HOUSE'!B22+'STUDSERV REPORT'!B22+TANTIE!B22+CYPRESS!B22+'VIRTUAL 7004'!B22</f>
        <v>5968</v>
      </c>
      <c r="C22" s="45"/>
      <c r="D22" s="39">
        <v>572</v>
      </c>
      <c r="E22" s="45"/>
      <c r="F22" s="50">
        <f>'Data Entry'!H22+'CES SCH REPORT'!H22+'OHS SCH REPORT'!H22+'SES SCH REPORT'!H22+'OAA SCH REPORT'!H22+'YMS SCH REPORT'!H22+'NES SCH REPORT'!H22+'EES SCH REPORT'!H22+'SEM SCH REPORT'!H22+'OMS SCH REPORT'!H22+'OKEE INT HALFWAY HOUSE'!H22+'STUDSERV REPORT'!H22+TANTIE!H22+CYPRESS!H22+'VIRTUAL 7004'!H22+'VIRTUAL 7001'!H22</f>
        <v>3667287</v>
      </c>
    </row>
    <row r="23" spans="1:6" x14ac:dyDescent="0.2">
      <c r="A23" s="13" t="s">
        <v>37</v>
      </c>
      <c r="B23" s="39">
        <f>'Data Entry'!B23+'CES SCH REPORT'!B23+'OHS SCH REPORT'!B23+'SES SCH REPORT'!B23+'OAA SCH REPORT'!B23+'YMS SCH REPORT'!B23+'NES SCH REPORT'!B23+'EES SCH REPORT'!B23+'SEM SCH REPORT'!B23+'OMS SCH REPORT'!B23+'OKEE INT HALFWAY HOUSE'!B23+'STUDSERV REPORT'!B23+TANTIE!B23+CYPRESS!B23+'VIRTUAL 7004'!B23</f>
        <v>9162</v>
      </c>
      <c r="C23" s="45"/>
      <c r="D23" s="39">
        <v>791</v>
      </c>
      <c r="E23" s="45"/>
      <c r="F23" s="50">
        <f>'Data Entry'!H23+'CES SCH REPORT'!H23+'OHS SCH REPORT'!H23+'SES SCH REPORT'!H23+'OAA SCH REPORT'!H23+'YMS SCH REPORT'!H23+'NES SCH REPORT'!H23+'EES SCH REPORT'!H23+'SEM SCH REPORT'!H23+'OMS SCH REPORT'!H23+'OKEE INT HALFWAY HOUSE'!H23+'STUDSERV REPORT'!H23+TANTIE!H23+CYPRESS!H23+'VIRTUAL 7004'!H23+'VIRTUAL 7001'!H23</f>
        <v>5077552</v>
      </c>
    </row>
    <row r="24" spans="1:6" x14ac:dyDescent="0.2">
      <c r="A24" s="13" t="s">
        <v>38</v>
      </c>
      <c r="B24" s="39">
        <f>'Data Entry'!B24+'CES SCH REPORT'!B24+'OHS SCH REPORT'!B24+'SES SCH REPORT'!B24+'OAA SCH REPORT'!B24+'YMS SCH REPORT'!B24+'NES SCH REPORT'!B24+'EES SCH REPORT'!B24+'SEM SCH REPORT'!B24+'OMS SCH REPORT'!B24+'OKEE INT HALFWAY HOUSE'!B24+'STUDSERV REPORT'!B24+TANTIE!B24+CYPRESS!B24+'VIRTUAL 7004'!B24</f>
        <v>2356</v>
      </c>
      <c r="C24" s="45"/>
      <c r="D24" s="39">
        <v>194</v>
      </c>
      <c r="E24" s="45"/>
      <c r="F24" s="50">
        <f>'Data Entry'!H24+'CES SCH REPORT'!H24+'OHS SCH REPORT'!H24+'SES SCH REPORT'!H24+'OAA SCH REPORT'!H24+'YMS SCH REPORT'!H24+'NES SCH REPORT'!H24+'EES SCH REPORT'!H24+'SEM SCH REPORT'!H24+'OMS SCH REPORT'!H24+'OKEE INT HALFWAY HOUSE'!H24+'STUDSERV REPORT'!H24+TANTIE!H24+CYPRESS!H24+'VIRTUAL 7004'!H24+'VIRTUAL 7001'!H24</f>
        <v>1244822</v>
      </c>
    </row>
    <row r="25" spans="1:6" x14ac:dyDescent="0.2">
      <c r="A25" s="13"/>
      <c r="B25" s="39"/>
      <c r="C25" s="45"/>
      <c r="D25" s="39"/>
      <c r="E25" s="45"/>
      <c r="F25" s="50"/>
    </row>
    <row r="26" spans="1:6" ht="16.5" thickBot="1" x14ac:dyDescent="0.3">
      <c r="A26" s="17" t="s">
        <v>39</v>
      </c>
      <c r="B26" s="42">
        <f>SUM(B17:B25)</f>
        <v>132728</v>
      </c>
      <c r="C26" s="52"/>
      <c r="D26" s="42">
        <f>SUM(D17:D25)</f>
        <v>8175</v>
      </c>
      <c r="E26" s="52"/>
      <c r="F26" s="72">
        <f>SUM(F17:F25)</f>
        <v>52453864</v>
      </c>
    </row>
    <row r="27" spans="1:6" x14ac:dyDescent="0.2">
      <c r="A27" s="13"/>
      <c r="B27" s="45"/>
      <c r="C27" s="45"/>
      <c r="D27" s="45"/>
      <c r="E27" s="45"/>
      <c r="F27" s="41"/>
    </row>
    <row r="28" spans="1:6" ht="15.75" x14ac:dyDescent="0.25">
      <c r="A28" s="16" t="s">
        <v>65</v>
      </c>
      <c r="B28" s="45"/>
      <c r="C28" s="45"/>
      <c r="D28" s="45"/>
      <c r="E28" s="45"/>
      <c r="F28" s="41"/>
    </row>
    <row r="29" spans="1:6" x14ac:dyDescent="0.2">
      <c r="A29" s="13" t="s">
        <v>40</v>
      </c>
      <c r="B29" s="39">
        <f>'Data Entry'!B29+'CES SCH REPORT'!B29+'OHS SCH REPORT'!B29+'SES SCH REPORT'!B29+'OAA SCH REPORT'!B29+'YMS SCH REPORT'!B29+'NES SCH REPORT'!B29+'EES SCH REPORT'!B29+'SEM SCH REPORT'!B29+'OMS SCH REPORT'!B29+'OKEE INT HALFWAY HOUSE'!B29+'STUDSERV REPORT'!B29+TANTIE!B29+CYPRESS!B29+'VIRTUAL 7004'!B29</f>
        <v>53679</v>
      </c>
      <c r="C29" s="39" t="s">
        <v>46</v>
      </c>
      <c r="D29" s="39">
        <v>3697</v>
      </c>
      <c r="E29" s="39"/>
      <c r="F29" s="74">
        <f>'Data Entry'!H29+'CES SCH REPORT'!H29+'OHS SCH REPORT'!H29+'SES SCH REPORT'!H29+'OAA SCH REPORT'!H29+'YMS SCH REPORT'!H29+'NES SCH REPORT'!H29+'EES SCH REPORT'!H29+'SEM SCH REPORT'!H29+'OMS SCH REPORT'!H29+'OKEE INT HALFWAY HOUSE'!H29+'STUDSERV REPORT'!H29+TANTIE!H29+CYPRESS!H29+'VIRTUAL 7004'!H29+'VIRTUAL 7001'!H29</f>
        <v>15250576</v>
      </c>
    </row>
    <row r="30" spans="1:6" x14ac:dyDescent="0.2">
      <c r="A30" s="13" t="s">
        <v>53</v>
      </c>
      <c r="B30" s="39">
        <f>'Data Entry'!B30+'CES SCH REPORT'!B30+'OHS SCH REPORT'!B30+'SES SCH REPORT'!B30+'OAA SCH REPORT'!B30+'YMS SCH REPORT'!B30+'NES SCH REPORT'!B30+'EES SCH REPORT'!B30+'SEM SCH REPORT'!B30+'OMS SCH REPORT'!B30+'OKEE INT HALFWAY HOUSE'!B30+'STUDSERV REPORT'!B30+TANTIE!B30+CYPRESS!B30+'VIRTUAL 7004'!B30</f>
        <v>48607</v>
      </c>
      <c r="C30" s="39"/>
      <c r="D30" s="39">
        <v>4229</v>
      </c>
      <c r="E30" s="39"/>
      <c r="F30" s="74">
        <f>'Data Entry'!H30+'CES SCH REPORT'!H30+'OHS SCH REPORT'!H30+'SES SCH REPORT'!H30+'OAA SCH REPORT'!H30+'YMS SCH REPORT'!H30+'NES SCH REPORT'!H30+'EES SCH REPORT'!H30+'SEM SCH REPORT'!H30+'OMS SCH REPORT'!H30+'OKEE INT HALFWAY HOUSE'!H30+'STUDSERV REPORT'!H30+TANTIE!H30+CYPRESS!H30+'VIRTUAL 7004'!H30+'VIRTUAL 7001'!H30</f>
        <v>2441568</v>
      </c>
    </row>
    <row r="31" spans="1:6" x14ac:dyDescent="0.2">
      <c r="A31" s="13" t="s">
        <v>41</v>
      </c>
      <c r="B31" s="39">
        <f>'Data Entry'!B31+'CES SCH REPORT'!B31+'OHS SCH REPORT'!B31+'SES SCH REPORT'!B31+'OAA SCH REPORT'!B31+'YMS SCH REPORT'!B31+'NES SCH REPORT'!B31+'EES SCH REPORT'!B31+'SEM SCH REPORT'!B31+'OMS SCH REPORT'!B31+'OKEE INT HALFWAY HOUSE'!B31+'STUDSERV REPORT'!B31+TANTIE!B31+CYPRESS!B31+'VIRTUAL 7004'!B31</f>
        <v>65898</v>
      </c>
      <c r="C31" s="39"/>
      <c r="D31" s="39">
        <v>6051</v>
      </c>
      <c r="E31" s="39"/>
      <c r="F31" s="74">
        <f>'Data Entry'!H31+'CES SCH REPORT'!H31+'OHS SCH REPORT'!H31+'SES SCH REPORT'!H31+'OAA SCH REPORT'!H31+'YMS SCH REPORT'!H31+'NES SCH REPORT'!H31+'EES SCH REPORT'!H31+'SEM SCH REPORT'!H31+'OMS SCH REPORT'!H31+'OKEE INT HALFWAY HOUSE'!H31+'STUDSERV REPORT'!H31+TANTIE!H31+CYPRESS!H31+'VIRTUAL 7004'!H31+'VIRTUAL 7001'!H31</f>
        <v>9219823</v>
      </c>
    </row>
    <row r="32" spans="1:6" x14ac:dyDescent="0.2">
      <c r="A32" s="13" t="s">
        <v>85</v>
      </c>
      <c r="B32" s="39">
        <f>'Data Entry'!B32+'CES SCH REPORT'!B32+'OHS SCH REPORT'!B32+'SES SCH REPORT'!B32+'OAA SCH REPORT'!B32+'YMS SCH REPORT'!B32+'NES SCH REPORT'!B32+'EES SCH REPORT'!B32+'SEM SCH REPORT'!B32+'OMS SCH REPORT'!B32+'OKEE INT HALFWAY HOUSE'!B32+'STUDSERV REPORT'!B32+TANTIE!B32+CYPRESS!B32+'VIRTUAL 7004'!B32</f>
        <v>3328</v>
      </c>
      <c r="C32" s="39"/>
      <c r="D32" s="39">
        <v>2694</v>
      </c>
      <c r="E32" s="39"/>
      <c r="F32" s="74">
        <f>'Data Entry'!H32+'CES SCH REPORT'!H32+'OHS SCH REPORT'!H32+'SES SCH REPORT'!H32+'OAA SCH REPORT'!H32+'YMS SCH REPORT'!H32+'NES SCH REPORT'!H32+'EES SCH REPORT'!H32+'SEM SCH REPORT'!H32+'OMS SCH REPORT'!H32+'OKEE INT HALFWAY HOUSE'!H32+'STUDSERV REPORT'!H32+TANTIE!H32+CYPRESS!H32+'VIRTUAL 7004'!H32+'VIRTUAL 7001'!H32</f>
        <v>509019</v>
      </c>
    </row>
    <row r="33" spans="1:6" ht="15.75" thickBot="1" x14ac:dyDescent="0.25">
      <c r="A33" s="18" t="s">
        <v>79</v>
      </c>
      <c r="B33" s="54" t="s">
        <v>47</v>
      </c>
      <c r="C33" s="54"/>
      <c r="D33" s="54" t="s">
        <v>47</v>
      </c>
      <c r="E33" s="54"/>
      <c r="F33" s="55" t="s">
        <v>47</v>
      </c>
    </row>
    <row r="34" spans="1:6" x14ac:dyDescent="0.2">
      <c r="A34" s="13"/>
      <c r="B34" s="45"/>
      <c r="C34" s="45"/>
      <c r="D34" s="45"/>
      <c r="E34" s="45"/>
      <c r="F34" s="41"/>
    </row>
    <row r="35" spans="1:6" ht="15.75" x14ac:dyDescent="0.25">
      <c r="A35" s="16" t="s">
        <v>49</v>
      </c>
      <c r="B35" s="45"/>
      <c r="C35" s="45"/>
      <c r="D35" s="45"/>
      <c r="E35" s="45"/>
      <c r="F35" s="41"/>
    </row>
    <row r="36" spans="1:6" x14ac:dyDescent="0.2">
      <c r="A36" s="13" t="s">
        <v>42</v>
      </c>
      <c r="B36" s="73">
        <f>'Data Entry'!B36+'CES SCH REPORT'!B36+'OHS SCH REPORT'!B36+'SES SCH REPORT'!B36+'OAA SCH REPORT'!B36+'YMS SCH REPORT'!B36+'NES SCH REPORT'!B36+'EES SCH REPORT'!B36+'SEM SCH REPORT'!B36+'OMS SCH REPORT'!B36+'OKEE INT HALFWAY HOUSE'!B36+'STUDSERV REPORT'!B36+TANTIE!B36+CYPRESS!B36+'VIRTUAL 7004'!B36+'VIRTUAL 7001'!B36</f>
        <v>447476</v>
      </c>
      <c r="C36" s="39"/>
      <c r="D36" s="39">
        <v>447498</v>
      </c>
      <c r="E36" s="39"/>
      <c r="F36" s="39">
        <f>'Data Entry'!H36+'CES SCH REPORT'!H36+'OHS SCH REPORT'!H36+'SES SCH REPORT'!H36+'OAA SCH REPORT'!H36+'YMS SCH REPORT'!H36+'NES SCH REPORT'!H36+'EES SCH REPORT'!H36+'SEM SCH REPORT'!H36+'OMS SCH REPORT'!H36+'OKEE INT HALFWAY HOUSE'!H36+'STUDSERV REPORT'!H36+TANTIE!H36+CYPRESS!H36+'VIRTUAL 7004'!H36</f>
        <v>0</v>
      </c>
    </row>
    <row r="37" spans="1:6" x14ac:dyDescent="0.2">
      <c r="A37" s="13" t="s">
        <v>43</v>
      </c>
      <c r="B37" s="73">
        <f>'Data Entry'!B37+'CES SCH REPORT'!B37+'OHS SCH REPORT'!B37+'SES SCH REPORT'!B37+'OAA SCH REPORT'!B37+'YMS SCH REPORT'!B37+'NES SCH REPORT'!B37+'EES SCH REPORT'!B37+'SEM SCH REPORT'!B37+'OMS SCH REPORT'!B37+'OKEE INT HALFWAY HOUSE'!B37+'STUDSERV REPORT'!B37+TANTIE!B37+CYPRESS!B37+'VIRTUAL 7004'!B37+'VIRTUAL 7001'!B37</f>
        <v>687122</v>
      </c>
      <c r="C37" s="39"/>
      <c r="D37" s="39">
        <v>687166</v>
      </c>
      <c r="E37" s="39"/>
      <c r="F37" s="39">
        <f>'Data Entry'!H37+'CES SCH REPORT'!H37+'OHS SCH REPORT'!H37+'SES SCH REPORT'!H37+'OAA SCH REPORT'!H37+'YMS SCH REPORT'!H37+'NES SCH REPORT'!H37+'EES SCH REPORT'!H37+'SEM SCH REPORT'!H37+'OMS SCH REPORT'!H37+'OKEE INT HALFWAY HOUSE'!H37+'STUDSERV REPORT'!H37+TANTIE!H37+CYPRESS!H37+'VIRTUAL 7004'!H37</f>
        <v>0</v>
      </c>
    </row>
    <row r="38" spans="1:6" x14ac:dyDescent="0.2">
      <c r="A38" s="13" t="s">
        <v>44</v>
      </c>
      <c r="B38" s="73">
        <f>'Data Entry'!B38+'CES SCH REPORT'!B38+'OHS SCH REPORT'!B38+'SES SCH REPORT'!B38+'OAA SCH REPORT'!B38+'YMS SCH REPORT'!B38+'NES SCH REPORT'!B38+'EES SCH REPORT'!B38+'SEM SCH REPORT'!B38+'OMS SCH REPORT'!B38+'OKEE INT HALFWAY HOUSE'!B38+'STUDSERV REPORT'!B38+TANTIE!B38+CYPRESS!B38+'VIRTUAL 7004'!B38+'VIRTUAL 7001'!B38</f>
        <v>1202773</v>
      </c>
      <c r="C38" s="39"/>
      <c r="D38" s="39">
        <v>1202848</v>
      </c>
      <c r="E38" s="39"/>
      <c r="F38" s="39">
        <f>'Data Entry'!H38+'CES SCH REPORT'!H38+'OHS SCH REPORT'!H38+'SES SCH REPORT'!H38+'OAA SCH REPORT'!H38+'YMS SCH REPORT'!H38+'NES SCH REPORT'!H38+'EES SCH REPORT'!H38+'SEM SCH REPORT'!H38+'OMS SCH REPORT'!H38+'OKEE INT HALFWAY HOUSE'!H38+'STUDSERV REPORT'!H38+TANTIE!H38+CYPRESS!H38+'VIRTUAL 7004'!H38</f>
        <v>0</v>
      </c>
    </row>
    <row r="39" spans="1:6" x14ac:dyDescent="0.2">
      <c r="A39" s="13"/>
      <c r="B39" s="77"/>
      <c r="C39" s="45"/>
      <c r="D39" s="45"/>
      <c r="E39" s="45"/>
      <c r="F39" s="39">
        <f>'Data Entry'!H39+'CES SCH REPORT'!H39+'OHS SCH REPORT'!H39+'SES SCH REPORT'!H39+'OAA SCH REPORT'!H39+'YMS SCH REPORT'!H39+'NES SCH REPORT'!H39+'EES SCH REPORT'!H39+'SEM SCH REPORT'!H39+'OMS SCH REPORT'!H39+'OKEE INT HALFWAY HOUSE'!H39+'STUDSERV REPORT'!H39+TANTIE!H39+CYPRESS!H39+'VIRTUAL 7004'!H39</f>
        <v>0</v>
      </c>
    </row>
    <row r="40" spans="1:6" ht="16.5" thickBot="1" x14ac:dyDescent="0.3">
      <c r="A40" s="17" t="s">
        <v>27</v>
      </c>
      <c r="B40" s="42">
        <f>SUM(B36:B39)</f>
        <v>2337371</v>
      </c>
      <c r="C40" s="52" t="s">
        <v>50</v>
      </c>
      <c r="D40" s="42">
        <f>SUM(D36:D39)</f>
        <v>2337512</v>
      </c>
      <c r="E40" s="52"/>
      <c r="F40" s="56"/>
    </row>
    <row r="41" spans="1:6" ht="15.75" x14ac:dyDescent="0.25">
      <c r="A41" s="16"/>
      <c r="B41" s="57"/>
      <c r="C41" s="47"/>
      <c r="D41" s="57"/>
      <c r="E41" s="47"/>
      <c r="F41" s="58"/>
    </row>
    <row r="42" spans="1:6" ht="16.5" thickBot="1" x14ac:dyDescent="0.3">
      <c r="A42" s="17" t="s">
        <v>45</v>
      </c>
      <c r="B42" s="80">
        <f>'Data Entry'!B42+'CES SCH REPORT'!B42+'OHS SCH REPORT'!B42+'SES SCH REPORT'!B42+'OAA SCH REPORT'!B42+'YMS SCH REPORT'!B42+'NES SCH REPORT'!B42+'EES SCH REPORT'!B42+'SEM SCH REPORT'!B42+'OMS SCH REPORT'!B42+'OKEE INT HALFWAY HOUSE'!B42+'STUDSERV REPORT'!B42+TANTIE!B42+CYPRESS!B42+'VIRTUAL 7004'!B42</f>
        <v>26104</v>
      </c>
      <c r="C42" s="52"/>
      <c r="D42" s="80">
        <v>26104</v>
      </c>
      <c r="E42" s="52"/>
      <c r="F42" s="56"/>
    </row>
    <row r="43" spans="1:6" x14ac:dyDescent="0.2">
      <c r="B43" s="59"/>
      <c r="C43" s="59"/>
      <c r="D43" s="59"/>
      <c r="E43" s="59"/>
      <c r="F43" s="59"/>
    </row>
    <row r="44" spans="1:6" x14ac:dyDescent="0.2">
      <c r="A44" s="11" t="s">
        <v>58</v>
      </c>
      <c r="B44" s="59"/>
      <c r="C44" s="59"/>
      <c r="D44" s="59"/>
      <c r="E44" s="59"/>
      <c r="F44" s="59"/>
    </row>
    <row r="45" spans="1:6" x14ac:dyDescent="0.2">
      <c r="A45" s="11" t="s">
        <v>57</v>
      </c>
      <c r="B45" s="59"/>
      <c r="C45" s="59"/>
      <c r="D45" s="59"/>
      <c r="E45" s="59"/>
      <c r="F45" s="59"/>
    </row>
    <row r="46" spans="1:6" x14ac:dyDescent="0.2">
      <c r="A46" s="11" t="s">
        <v>60</v>
      </c>
      <c r="B46" s="59"/>
      <c r="C46" s="59"/>
      <c r="D46" s="59"/>
      <c r="E46" s="59"/>
      <c r="F46" s="59"/>
    </row>
    <row r="47" spans="1:6" x14ac:dyDescent="0.2">
      <c r="A47" s="11" t="s">
        <v>61</v>
      </c>
      <c r="B47" s="78">
        <f>'Data Entry'!B47+'CES SCH REPORT'!B47+'OHS SCH REPORT'!B47+'SES SCH REPORT'!B47+'OAA SCH REPORT'!B47+'YMS SCH REPORT'!B47+'NES SCH REPORT'!B47+'EES SCH REPORT'!B47+'SEM SCH REPORT'!B47+'OMS SCH REPORT'!B47+'OKEE INT HALFWAY HOUSE'!B47+'STUDSERV REPORT'!B47+TANTIE!B47+CYPRESS!B47+'VIRTUAL 7004'!B47</f>
        <v>749316</v>
      </c>
      <c r="C47" s="59"/>
      <c r="D47" s="79">
        <f>'Data Entry'!D47</f>
        <v>749316</v>
      </c>
      <c r="E47" s="59"/>
      <c r="F47" s="59"/>
    </row>
  </sheetData>
  <mergeCells count="5">
    <mergeCell ref="A1:F1"/>
    <mergeCell ref="A2:F2"/>
    <mergeCell ref="A3:F3"/>
    <mergeCell ref="A4:F4"/>
    <mergeCell ref="B14:E14"/>
  </mergeCells>
  <printOptions horizontalCentered="1"/>
  <pageMargins left="0.75" right="0.75" top="1" bottom="1" header="0.5" footer="0.5"/>
  <pageSetup scale="68" orientation="landscape" horizont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opLeftCell="A19" workbookViewId="0">
      <selection activeCell="A39" sqref="A39"/>
    </sheetView>
  </sheetViews>
  <sheetFormatPr defaultRowHeight="15" x14ac:dyDescent="0.2"/>
  <cols>
    <col min="1" max="1" width="49.5703125" style="11" customWidth="1"/>
    <col min="2" max="2" width="14.7109375" style="11" customWidth="1"/>
    <col min="3" max="3" width="15.85546875" style="11" customWidth="1"/>
    <col min="4" max="4" width="14.7109375" style="11" customWidth="1"/>
    <col min="5" max="5" width="11" style="11" customWidth="1"/>
    <col min="6" max="6" width="18.42578125" style="11" customWidth="1"/>
    <col min="7" max="7" width="12.7109375" style="11" customWidth="1"/>
    <col min="8" max="8" width="11.42578125" style="11" bestFit="1" customWidth="1"/>
    <col min="9" max="16384" width="9.140625" style="11"/>
  </cols>
  <sheetData>
    <row r="1" spans="1:8" ht="15.75" x14ac:dyDescent="0.25">
      <c r="A1" s="65" t="s">
        <v>16</v>
      </c>
      <c r="B1" s="66"/>
      <c r="C1" s="66"/>
      <c r="D1" s="66"/>
      <c r="E1" s="66"/>
      <c r="F1" s="66"/>
      <c r="G1" s="66"/>
      <c r="H1" s="67"/>
    </row>
    <row r="2" spans="1:8" ht="15.75" x14ac:dyDescent="0.25">
      <c r="A2" s="68" t="s">
        <v>17</v>
      </c>
      <c r="B2" s="69"/>
      <c r="C2" s="69"/>
      <c r="D2" s="69"/>
      <c r="E2" s="69"/>
      <c r="F2" s="69"/>
      <c r="G2" s="69"/>
      <c r="H2" s="70"/>
    </row>
    <row r="3" spans="1:8" ht="15.75" x14ac:dyDescent="0.25">
      <c r="A3" s="68" t="s">
        <v>96</v>
      </c>
      <c r="B3" s="69"/>
      <c r="C3" s="69"/>
      <c r="D3" s="69"/>
      <c r="E3" s="69"/>
      <c r="F3" s="69"/>
      <c r="G3" s="69"/>
      <c r="H3" s="70"/>
    </row>
    <row r="4" spans="1:8" ht="15.75" x14ac:dyDescent="0.25">
      <c r="A4" s="68" t="s">
        <v>48</v>
      </c>
      <c r="B4" s="69"/>
      <c r="C4" s="69"/>
      <c r="D4" s="69"/>
      <c r="E4" s="69"/>
      <c r="F4" s="69"/>
      <c r="G4" s="69"/>
      <c r="H4" s="70"/>
    </row>
    <row r="5" spans="1:8" x14ac:dyDescent="0.2">
      <c r="A5" s="13"/>
      <c r="B5" s="14"/>
      <c r="C5" s="14"/>
      <c r="D5" s="14"/>
      <c r="E5" s="14"/>
      <c r="F5" s="14"/>
      <c r="G5" s="14"/>
      <c r="H5" s="15"/>
    </row>
    <row r="6" spans="1:8" ht="15.75" x14ac:dyDescent="0.25">
      <c r="A6" s="16" t="s">
        <v>18</v>
      </c>
      <c r="B6" s="12" t="s">
        <v>19</v>
      </c>
      <c r="C6" s="12" t="s">
        <v>20</v>
      </c>
      <c r="D6" s="12" t="s">
        <v>21</v>
      </c>
      <c r="E6" s="12" t="s">
        <v>20</v>
      </c>
      <c r="F6" s="12" t="s">
        <v>22</v>
      </c>
      <c r="G6" s="12" t="s">
        <v>20</v>
      </c>
      <c r="H6" s="15"/>
    </row>
    <row r="7" spans="1:8" x14ac:dyDescent="0.2">
      <c r="A7" s="13"/>
      <c r="B7" s="14"/>
      <c r="C7" s="14"/>
      <c r="D7" s="14"/>
      <c r="E7" s="14"/>
      <c r="F7" s="14"/>
      <c r="G7" s="14"/>
      <c r="H7" s="15"/>
    </row>
    <row r="8" spans="1:8" x14ac:dyDescent="0.2">
      <c r="A8" s="13" t="s">
        <v>23</v>
      </c>
      <c r="B8" s="39">
        <v>0</v>
      </c>
      <c r="C8" s="40" t="e">
        <f>B8/B12</f>
        <v>#DIV/0!</v>
      </c>
      <c r="D8" s="39">
        <v>9493412</v>
      </c>
      <c r="E8" s="40">
        <f>D8/D$12</f>
        <v>0.16320000000000001</v>
      </c>
      <c r="F8" s="39">
        <v>3286119869</v>
      </c>
      <c r="G8" s="40">
        <f>F8/F$12</f>
        <v>0.1321</v>
      </c>
      <c r="H8" s="41"/>
    </row>
    <row r="9" spans="1:8" x14ac:dyDescent="0.2">
      <c r="A9" s="13" t="s">
        <v>24</v>
      </c>
      <c r="B9" s="39">
        <v>0</v>
      </c>
      <c r="C9" s="40" t="e">
        <f>B9/B12</f>
        <v>#DIV/0!</v>
      </c>
      <c r="D9" s="39">
        <v>48573302</v>
      </c>
      <c r="E9" s="40">
        <f t="shared" ref="E9:E11" si="0">D9/D$12</f>
        <v>0.83499999999999996</v>
      </c>
      <c r="F9" s="39">
        <v>21522040210</v>
      </c>
      <c r="G9" s="40">
        <f>F9/F$12</f>
        <v>0.86499999999999999</v>
      </c>
      <c r="H9" s="41"/>
    </row>
    <row r="10" spans="1:8" x14ac:dyDescent="0.2">
      <c r="A10" s="13" t="s">
        <v>25</v>
      </c>
      <c r="B10" s="39">
        <v>0</v>
      </c>
      <c r="C10" s="40" t="e">
        <f>B10/B12</f>
        <v>#DIV/0!</v>
      </c>
      <c r="D10" s="39">
        <v>103776</v>
      </c>
      <c r="E10" s="40">
        <f t="shared" si="0"/>
        <v>1.8E-3</v>
      </c>
      <c r="F10" s="39">
        <v>47000042</v>
      </c>
      <c r="G10" s="40">
        <f>F10/F$12</f>
        <v>1.9E-3</v>
      </c>
      <c r="H10" s="41"/>
    </row>
    <row r="11" spans="1:8" x14ac:dyDescent="0.2">
      <c r="A11" s="13" t="s">
        <v>26</v>
      </c>
      <c r="B11" s="39">
        <v>0</v>
      </c>
      <c r="C11" s="40">
        <v>0</v>
      </c>
      <c r="D11" s="39">
        <v>0</v>
      </c>
      <c r="E11" s="40">
        <f t="shared" si="0"/>
        <v>0</v>
      </c>
      <c r="F11" s="39">
        <v>24507821</v>
      </c>
      <c r="G11" s="40">
        <f>F11/F$12</f>
        <v>1E-3</v>
      </c>
      <c r="H11" s="41"/>
    </row>
    <row r="12" spans="1:8" ht="16.5" thickBot="1" x14ac:dyDescent="0.3">
      <c r="A12" s="17" t="s">
        <v>27</v>
      </c>
      <c r="B12" s="42">
        <f t="shared" ref="B12:F12" si="1">SUM(B8:B11)</f>
        <v>0</v>
      </c>
      <c r="C12" s="43" t="e">
        <f t="shared" si="1"/>
        <v>#DIV/0!</v>
      </c>
      <c r="D12" s="42">
        <f t="shared" si="1"/>
        <v>58170490</v>
      </c>
      <c r="E12" s="43">
        <f>SUM(E8:E11)</f>
        <v>1</v>
      </c>
      <c r="F12" s="42">
        <f t="shared" si="1"/>
        <v>24879667942</v>
      </c>
      <c r="G12" s="43">
        <f>SUM(G8:G11)</f>
        <v>1</v>
      </c>
      <c r="H12" s="44"/>
    </row>
    <row r="13" spans="1:8" x14ac:dyDescent="0.2">
      <c r="A13" s="13"/>
      <c r="B13" s="45"/>
      <c r="C13" s="45"/>
      <c r="D13" s="45"/>
      <c r="E13" s="45"/>
      <c r="F13" s="46"/>
      <c r="G13" s="40"/>
      <c r="H13" s="41"/>
    </row>
    <row r="14" spans="1:8" ht="15.75" x14ac:dyDescent="0.25">
      <c r="A14" s="16" t="s">
        <v>28</v>
      </c>
      <c r="B14" s="64" t="s">
        <v>29</v>
      </c>
      <c r="C14" s="64"/>
      <c r="D14" s="64"/>
      <c r="E14" s="64"/>
      <c r="F14" s="64"/>
      <c r="G14" s="47"/>
      <c r="H14" s="48" t="s">
        <v>27</v>
      </c>
    </row>
    <row r="15" spans="1:8" ht="15.75" x14ac:dyDescent="0.25">
      <c r="A15" s="16"/>
      <c r="B15" s="49" t="s">
        <v>19</v>
      </c>
      <c r="C15" s="47"/>
      <c r="D15" s="49" t="s">
        <v>21</v>
      </c>
      <c r="E15" s="47"/>
      <c r="F15" s="49" t="s">
        <v>22</v>
      </c>
      <c r="G15" s="47"/>
      <c r="H15" s="48" t="s">
        <v>30</v>
      </c>
    </row>
    <row r="16" spans="1:8" x14ac:dyDescent="0.2">
      <c r="A16" s="13"/>
      <c r="B16" s="45"/>
      <c r="C16" s="45"/>
      <c r="D16" s="45"/>
      <c r="E16" s="45"/>
      <c r="F16" s="45"/>
      <c r="G16" s="45"/>
      <c r="H16" s="41"/>
    </row>
    <row r="17" spans="1:8" x14ac:dyDescent="0.2">
      <c r="A17" s="13" t="s">
        <v>31</v>
      </c>
      <c r="B17" s="39">
        <v>0</v>
      </c>
      <c r="C17" s="45"/>
      <c r="D17" s="39">
        <v>4274</v>
      </c>
      <c r="E17" s="45"/>
      <c r="F17" s="39">
        <v>4703</v>
      </c>
      <c r="G17" s="45"/>
      <c r="H17" s="50">
        <v>0</v>
      </c>
    </row>
    <row r="18" spans="1:8" x14ac:dyDescent="0.2">
      <c r="A18" s="13" t="s">
        <v>32</v>
      </c>
      <c r="B18" s="39">
        <v>0</v>
      </c>
      <c r="C18" s="45"/>
      <c r="D18" s="39">
        <v>915</v>
      </c>
      <c r="E18" s="45"/>
      <c r="F18" s="39">
        <v>969</v>
      </c>
      <c r="G18" s="45"/>
      <c r="H18" s="50">
        <v>0</v>
      </c>
    </row>
    <row r="19" spans="1:8" x14ac:dyDescent="0.2">
      <c r="A19" s="13" t="s">
        <v>33</v>
      </c>
      <c r="B19" s="39">
        <v>0</v>
      </c>
      <c r="C19" s="45"/>
      <c r="D19" s="39">
        <v>580</v>
      </c>
      <c r="E19" s="45"/>
      <c r="F19" s="39">
        <v>206</v>
      </c>
      <c r="G19" s="45"/>
      <c r="H19" s="50">
        <v>0</v>
      </c>
    </row>
    <row r="20" spans="1:8" x14ac:dyDescent="0.2">
      <c r="A20" s="13" t="s">
        <v>34</v>
      </c>
      <c r="B20" s="39">
        <v>0</v>
      </c>
      <c r="C20" s="45"/>
      <c r="D20" s="39">
        <v>485</v>
      </c>
      <c r="E20" s="45"/>
      <c r="F20" s="39">
        <v>573</v>
      </c>
      <c r="G20" s="45"/>
      <c r="H20" s="50">
        <v>0</v>
      </c>
    </row>
    <row r="21" spans="1:8" ht="15.75" x14ac:dyDescent="0.25">
      <c r="A21" s="13" t="s">
        <v>35</v>
      </c>
      <c r="B21" s="39">
        <v>0</v>
      </c>
      <c r="C21" s="45"/>
      <c r="D21" s="39">
        <v>364</v>
      </c>
      <c r="E21" s="45"/>
      <c r="F21" s="39">
        <v>212</v>
      </c>
      <c r="G21" s="51" t="s">
        <v>50</v>
      </c>
      <c r="H21" s="50">
        <v>0</v>
      </c>
    </row>
    <row r="22" spans="1:8" x14ac:dyDescent="0.2">
      <c r="A22" s="13" t="s">
        <v>36</v>
      </c>
      <c r="B22" s="39">
        <v>0</v>
      </c>
      <c r="C22" s="45"/>
      <c r="D22" s="39">
        <v>572</v>
      </c>
      <c r="E22" s="45"/>
      <c r="F22" s="39">
        <v>508</v>
      </c>
      <c r="G22" s="45"/>
      <c r="H22" s="50">
        <v>0</v>
      </c>
    </row>
    <row r="23" spans="1:8" x14ac:dyDescent="0.2">
      <c r="A23" s="13" t="s">
        <v>37</v>
      </c>
      <c r="B23" s="39">
        <v>0</v>
      </c>
      <c r="C23" s="45"/>
      <c r="D23" s="39">
        <v>791</v>
      </c>
      <c r="E23" s="45"/>
      <c r="F23" s="39">
        <v>892</v>
      </c>
      <c r="G23" s="45"/>
      <c r="H23" s="50">
        <v>0</v>
      </c>
    </row>
    <row r="24" spans="1:8" x14ac:dyDescent="0.2">
      <c r="A24" s="13" t="s">
        <v>38</v>
      </c>
      <c r="B24" s="39">
        <v>0</v>
      </c>
      <c r="C24" s="45"/>
      <c r="D24" s="39">
        <v>194</v>
      </c>
      <c r="E24" s="45"/>
      <c r="F24" s="39">
        <v>200</v>
      </c>
      <c r="G24" s="45"/>
      <c r="H24" s="50">
        <v>0</v>
      </c>
    </row>
    <row r="25" spans="1:8" x14ac:dyDescent="0.2">
      <c r="A25" s="13"/>
      <c r="B25" s="39"/>
      <c r="C25" s="45"/>
      <c r="D25" s="39"/>
      <c r="E25" s="45"/>
      <c r="F25" s="39"/>
      <c r="G25" s="45"/>
      <c r="H25" s="50"/>
    </row>
    <row r="26" spans="1:8" ht="16.5" thickBot="1" x14ac:dyDescent="0.3">
      <c r="A26" s="17" t="s">
        <v>39</v>
      </c>
      <c r="B26" s="42">
        <f>SUM(B17:B25)</f>
        <v>0</v>
      </c>
      <c r="C26" s="52"/>
      <c r="D26" s="42">
        <f>SUM(D17:D25)</f>
        <v>8175</v>
      </c>
      <c r="E26" s="52"/>
      <c r="F26" s="42">
        <f>SUM(F17:F25)</f>
        <v>8263</v>
      </c>
      <c r="G26" s="52"/>
      <c r="H26" s="53">
        <f>SUM(H17:H25)</f>
        <v>0</v>
      </c>
    </row>
    <row r="27" spans="1:8" x14ac:dyDescent="0.2">
      <c r="A27" s="13"/>
      <c r="B27" s="45"/>
      <c r="C27" s="45"/>
      <c r="D27" s="45"/>
      <c r="E27" s="45"/>
      <c r="F27" s="45"/>
      <c r="G27" s="45"/>
      <c r="H27" s="41"/>
    </row>
    <row r="28" spans="1:8" ht="15.75" x14ac:dyDescent="0.25">
      <c r="A28" s="16" t="s">
        <v>65</v>
      </c>
      <c r="B28" s="45"/>
      <c r="C28" s="45"/>
      <c r="D28" s="45"/>
      <c r="E28" s="45"/>
      <c r="F28" s="45"/>
      <c r="G28" s="45"/>
      <c r="H28" s="41"/>
    </row>
    <row r="29" spans="1:8" x14ac:dyDescent="0.2">
      <c r="A29" s="13" t="s">
        <v>40</v>
      </c>
      <c r="B29" s="39">
        <v>0</v>
      </c>
      <c r="C29" s="39" t="s">
        <v>46</v>
      </c>
      <c r="D29" s="39">
        <v>3697</v>
      </c>
      <c r="E29" s="39"/>
      <c r="F29" s="39">
        <v>3959</v>
      </c>
      <c r="G29" s="39"/>
      <c r="H29" s="50">
        <v>0</v>
      </c>
    </row>
    <row r="30" spans="1:8" x14ac:dyDescent="0.2">
      <c r="A30" s="13" t="s">
        <v>53</v>
      </c>
      <c r="B30" s="39">
        <v>0</v>
      </c>
      <c r="C30" s="39"/>
      <c r="D30" s="39">
        <v>4229</v>
      </c>
      <c r="E30" s="39"/>
      <c r="F30" s="39">
        <v>4741</v>
      </c>
      <c r="G30" s="39"/>
      <c r="H30" s="50">
        <v>0</v>
      </c>
    </row>
    <row r="31" spans="1:8" x14ac:dyDescent="0.2">
      <c r="A31" s="13" t="s">
        <v>41</v>
      </c>
      <c r="B31" s="39">
        <v>0</v>
      </c>
      <c r="C31" s="39"/>
      <c r="D31" s="39">
        <v>6051</v>
      </c>
      <c r="E31" s="39"/>
      <c r="F31" s="39">
        <v>7355</v>
      </c>
      <c r="G31" s="39"/>
      <c r="H31" s="50">
        <v>0</v>
      </c>
    </row>
    <row r="32" spans="1:8" x14ac:dyDescent="0.2">
      <c r="A32" s="13" t="s">
        <v>85</v>
      </c>
      <c r="B32" s="39">
        <v>0</v>
      </c>
      <c r="C32" s="39"/>
      <c r="D32" s="39">
        <v>2694</v>
      </c>
      <c r="E32" s="39"/>
      <c r="F32" s="39">
        <v>4164</v>
      </c>
      <c r="G32" s="39"/>
      <c r="H32" s="50">
        <v>0</v>
      </c>
    </row>
    <row r="33" spans="1:8" ht="15.75" thickBot="1" x14ac:dyDescent="0.25">
      <c r="A33" s="18" t="s">
        <v>79</v>
      </c>
      <c r="B33" s="54" t="s">
        <v>47</v>
      </c>
      <c r="C33" s="54"/>
      <c r="D33" s="54" t="s">
        <v>47</v>
      </c>
      <c r="E33" s="54"/>
      <c r="F33" s="54" t="s">
        <v>47</v>
      </c>
      <c r="G33" s="54"/>
      <c r="H33" s="55" t="s">
        <v>47</v>
      </c>
    </row>
    <row r="34" spans="1:8" x14ac:dyDescent="0.2">
      <c r="A34" s="13"/>
      <c r="B34" s="45"/>
      <c r="C34" s="45"/>
      <c r="D34" s="45"/>
      <c r="E34" s="45"/>
      <c r="F34" s="45"/>
      <c r="G34" s="45"/>
      <c r="H34" s="41"/>
    </row>
    <row r="35" spans="1:8" ht="15.75" x14ac:dyDescent="0.25">
      <c r="A35" s="16" t="s">
        <v>49</v>
      </c>
      <c r="B35" s="45"/>
      <c r="C35" s="45"/>
      <c r="D35" s="45"/>
      <c r="E35" s="45"/>
      <c r="F35" s="45"/>
      <c r="G35" s="45"/>
      <c r="H35" s="41"/>
    </row>
    <row r="36" spans="1:8" x14ac:dyDescent="0.2">
      <c r="A36" s="13" t="s">
        <v>42</v>
      </c>
      <c r="B36" s="39">
        <v>0</v>
      </c>
      <c r="C36" s="39"/>
      <c r="D36" s="39">
        <v>261483</v>
      </c>
      <c r="E36" s="39"/>
      <c r="F36" s="39"/>
      <c r="G36" s="39"/>
      <c r="H36" s="50"/>
    </row>
    <row r="37" spans="1:8" x14ac:dyDescent="0.2">
      <c r="A37" s="13" t="s">
        <v>43</v>
      </c>
      <c r="B37" s="39">
        <v>0</v>
      </c>
      <c r="C37" s="39"/>
      <c r="D37" s="39">
        <v>550488</v>
      </c>
      <c r="E37" s="39"/>
      <c r="F37" s="39"/>
      <c r="G37" s="39"/>
      <c r="H37" s="50"/>
    </row>
    <row r="38" spans="1:8" x14ac:dyDescent="0.2">
      <c r="A38" s="13" t="s">
        <v>44</v>
      </c>
      <c r="B38" s="39">
        <v>0</v>
      </c>
      <c r="C38" s="39"/>
      <c r="D38" s="39">
        <v>1142261</v>
      </c>
      <c r="E38" s="39"/>
      <c r="F38" s="39"/>
      <c r="G38" s="39"/>
      <c r="H38" s="50"/>
    </row>
    <row r="39" spans="1:8" x14ac:dyDescent="0.2">
      <c r="A39" s="13"/>
      <c r="B39" s="45"/>
      <c r="C39" s="45"/>
      <c r="D39" s="45"/>
      <c r="E39" s="45"/>
      <c r="F39" s="45"/>
      <c r="G39" s="45"/>
      <c r="H39" s="41"/>
    </row>
    <row r="40" spans="1:8" ht="16.5" thickBot="1" x14ac:dyDescent="0.3">
      <c r="A40" s="17" t="s">
        <v>27</v>
      </c>
      <c r="B40" s="42">
        <f>SUM(B36:B39)</f>
        <v>0</v>
      </c>
      <c r="C40" s="52" t="s">
        <v>50</v>
      </c>
      <c r="D40" s="42">
        <f>SUM(D36:D39)</f>
        <v>1954232</v>
      </c>
      <c r="E40" s="52"/>
      <c r="F40" s="52"/>
      <c r="G40" s="52"/>
      <c r="H40" s="56"/>
    </row>
    <row r="41" spans="1:8" ht="15.75" x14ac:dyDescent="0.25">
      <c r="A41" s="16"/>
      <c r="B41" s="57"/>
      <c r="C41" s="47"/>
      <c r="D41" s="57"/>
      <c r="E41" s="47"/>
      <c r="F41" s="47"/>
      <c r="G41" s="47"/>
      <c r="H41" s="58"/>
    </row>
    <row r="42" spans="1:8" ht="16.5" thickBot="1" x14ac:dyDescent="0.3">
      <c r="A42" s="17" t="s">
        <v>45</v>
      </c>
      <c r="B42" s="42">
        <v>0</v>
      </c>
      <c r="C42" s="52"/>
      <c r="D42" s="42">
        <v>26104</v>
      </c>
      <c r="E42" s="52"/>
      <c r="F42" s="52"/>
      <c r="G42" s="52"/>
      <c r="H42" s="56"/>
    </row>
    <row r="43" spans="1:8" x14ac:dyDescent="0.2">
      <c r="B43" s="59"/>
      <c r="C43" s="59"/>
      <c r="D43" s="59"/>
      <c r="E43" s="59"/>
      <c r="F43" s="59"/>
      <c r="G43" s="59"/>
      <c r="H43" s="59"/>
    </row>
    <row r="44" spans="1:8" x14ac:dyDescent="0.2">
      <c r="A44" s="11" t="s">
        <v>58</v>
      </c>
      <c r="B44" s="59"/>
      <c r="C44" s="59"/>
      <c r="D44" s="59"/>
      <c r="E44" s="59"/>
      <c r="F44" s="59"/>
      <c r="G44" s="59"/>
      <c r="H44" s="59"/>
    </row>
    <row r="45" spans="1:8" x14ac:dyDescent="0.2">
      <c r="A45" s="11" t="s">
        <v>57</v>
      </c>
      <c r="B45" s="59"/>
      <c r="C45" s="59"/>
      <c r="D45" s="59"/>
      <c r="E45" s="59"/>
      <c r="F45" s="59"/>
      <c r="G45" s="59"/>
      <c r="H45" s="59"/>
    </row>
    <row r="46" spans="1:8" x14ac:dyDescent="0.2">
      <c r="A46" s="11" t="s">
        <v>60</v>
      </c>
      <c r="B46" s="59"/>
      <c r="C46" s="59"/>
      <c r="D46" s="59"/>
      <c r="E46" s="59"/>
      <c r="F46" s="59"/>
      <c r="G46" s="59"/>
      <c r="H46" s="59"/>
    </row>
    <row r="47" spans="1:8" x14ac:dyDescent="0.2">
      <c r="A47" s="11" t="s">
        <v>61</v>
      </c>
      <c r="B47" s="60">
        <v>0</v>
      </c>
      <c r="C47" s="59"/>
      <c r="D47" s="60">
        <v>749316</v>
      </c>
      <c r="E47" s="59"/>
      <c r="F47" s="59"/>
      <c r="G47" s="59"/>
      <c r="H47" s="59"/>
    </row>
  </sheetData>
  <mergeCells count="5">
    <mergeCell ref="B14:F14"/>
    <mergeCell ref="A1:H1"/>
    <mergeCell ref="A2:H2"/>
    <mergeCell ref="A3:H3"/>
    <mergeCell ref="A4:H4"/>
  </mergeCells>
  <phoneticPr fontId="0" type="noConversion"/>
  <printOptions horizontalCentered="1"/>
  <pageMargins left="0.75" right="0.75" top="1" bottom="1" header="0.5" footer="0.5"/>
  <pageSetup scale="68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workbookViewId="0">
      <selection activeCell="G15" sqref="G15"/>
    </sheetView>
  </sheetViews>
  <sheetFormatPr defaultRowHeight="15" x14ac:dyDescent="0.2"/>
  <cols>
    <col min="1" max="1" width="50.42578125" style="11" customWidth="1"/>
    <col min="2" max="2" width="14.7109375" style="11" customWidth="1"/>
    <col min="3" max="3" width="15.85546875" style="11" customWidth="1"/>
    <col min="4" max="4" width="14.7109375" style="11" customWidth="1"/>
    <col min="5" max="5" width="11" style="11" customWidth="1"/>
    <col min="6" max="6" width="18.42578125" style="11" customWidth="1"/>
    <col min="7" max="7" width="12.7109375" style="11" customWidth="1"/>
    <col min="8" max="8" width="12.7109375" style="11" bestFit="1" customWidth="1"/>
    <col min="9" max="16384" width="9.140625" style="11"/>
  </cols>
  <sheetData>
    <row r="1" spans="1:8" ht="15.75" x14ac:dyDescent="0.25">
      <c r="A1" s="65" t="s">
        <v>16</v>
      </c>
      <c r="B1" s="66"/>
      <c r="C1" s="66"/>
      <c r="D1" s="66"/>
      <c r="E1" s="66"/>
      <c r="F1" s="66"/>
      <c r="G1" s="66"/>
      <c r="H1" s="67"/>
    </row>
    <row r="2" spans="1:8" ht="15.75" x14ac:dyDescent="0.25">
      <c r="A2" s="68" t="s">
        <v>17</v>
      </c>
      <c r="B2" s="69"/>
      <c r="C2" s="69"/>
      <c r="D2" s="69"/>
      <c r="E2" s="69"/>
      <c r="F2" s="69"/>
      <c r="G2" s="69"/>
      <c r="H2" s="70"/>
    </row>
    <row r="3" spans="1:8" ht="15.75" x14ac:dyDescent="0.25">
      <c r="A3" s="68" t="str">
        <f>'Data Entry'!$A$3</f>
        <v>2016-17 FINANCIAL REPORT</v>
      </c>
      <c r="B3" s="69"/>
      <c r="C3" s="69"/>
      <c r="D3" s="69"/>
      <c r="E3" s="69"/>
      <c r="F3" s="69"/>
      <c r="G3" s="69"/>
      <c r="H3" s="70"/>
    </row>
    <row r="4" spans="1:8" ht="15.75" x14ac:dyDescent="0.25">
      <c r="A4" s="68" t="s">
        <v>55</v>
      </c>
      <c r="B4" s="69"/>
      <c r="C4" s="69"/>
      <c r="D4" s="69"/>
      <c r="E4" s="69"/>
      <c r="F4" s="69"/>
      <c r="G4" s="69"/>
      <c r="H4" s="70"/>
    </row>
    <row r="5" spans="1:8" x14ac:dyDescent="0.2">
      <c r="A5" s="13"/>
      <c r="B5" s="14"/>
      <c r="C5" s="14"/>
      <c r="D5" s="14"/>
      <c r="E5" s="14"/>
      <c r="F5" s="14"/>
      <c r="G5" s="14"/>
      <c r="H5" s="15"/>
    </row>
    <row r="6" spans="1:8" ht="15.75" x14ac:dyDescent="0.25">
      <c r="A6" s="16" t="s">
        <v>18</v>
      </c>
      <c r="B6" s="12" t="s">
        <v>19</v>
      </c>
      <c r="C6" s="12" t="s">
        <v>20</v>
      </c>
      <c r="D6" s="12" t="s">
        <v>21</v>
      </c>
      <c r="E6" s="12" t="s">
        <v>20</v>
      </c>
      <c r="F6" s="12" t="s">
        <v>22</v>
      </c>
      <c r="G6" s="12" t="s">
        <v>20</v>
      </c>
      <c r="H6" s="15"/>
    </row>
    <row r="7" spans="1:8" x14ac:dyDescent="0.2">
      <c r="A7" s="13"/>
      <c r="B7" s="14"/>
      <c r="C7" s="14"/>
      <c r="D7" s="14"/>
      <c r="E7" s="14"/>
      <c r="F7" s="14"/>
      <c r="G7" s="14"/>
      <c r="H7" s="15"/>
    </row>
    <row r="8" spans="1:8" x14ac:dyDescent="0.2">
      <c r="A8" s="13" t="s">
        <v>23</v>
      </c>
      <c r="B8" s="39">
        <f>776550+925671</f>
        <v>1702221</v>
      </c>
      <c r="C8" s="40">
        <f>B8/B12</f>
        <v>0.1351</v>
      </c>
      <c r="D8" s="39">
        <f>'Data Entry'!D8</f>
        <v>9493412</v>
      </c>
      <c r="E8" s="40">
        <f>'Data Entry'!E8</f>
        <v>0.16320000000000001</v>
      </c>
      <c r="F8" s="39">
        <f>'Data Entry'!F8</f>
        <v>3286119869</v>
      </c>
      <c r="G8" s="40">
        <f>'Data Entry'!G8</f>
        <v>0.1321</v>
      </c>
      <c r="H8" s="41"/>
    </row>
    <row r="9" spans="1:8" x14ac:dyDescent="0.2">
      <c r="A9" s="13" t="s">
        <v>24</v>
      </c>
      <c r="B9" s="39">
        <f>10899950-775</f>
        <v>10899175</v>
      </c>
      <c r="C9" s="40">
        <f>B9/B12</f>
        <v>0.8649</v>
      </c>
      <c r="D9" s="39">
        <f>'Data Entry'!D9</f>
        <v>48573302</v>
      </c>
      <c r="E9" s="40">
        <f>'Data Entry'!E9</f>
        <v>0.83499999999999996</v>
      </c>
      <c r="F9" s="39">
        <f>'Data Entry'!F9</f>
        <v>21522040210</v>
      </c>
      <c r="G9" s="40">
        <f>'Data Entry'!G9</f>
        <v>0.86499999999999999</v>
      </c>
      <c r="H9" s="41"/>
    </row>
    <row r="10" spans="1:8" x14ac:dyDescent="0.2">
      <c r="A10" s="13" t="s">
        <v>25</v>
      </c>
      <c r="B10" s="39">
        <v>775</v>
      </c>
      <c r="C10" s="40">
        <v>0</v>
      </c>
      <c r="D10" s="39">
        <f>'Data Entry'!D10</f>
        <v>103776</v>
      </c>
      <c r="E10" s="40">
        <f>'Data Entry'!E10</f>
        <v>1.8E-3</v>
      </c>
      <c r="F10" s="39">
        <f>'Data Entry'!F10</f>
        <v>47000042</v>
      </c>
      <c r="G10" s="40">
        <f>'Data Entry'!G10</f>
        <v>1.9E-3</v>
      </c>
      <c r="H10" s="41"/>
    </row>
    <row r="11" spans="1:8" x14ac:dyDescent="0.2">
      <c r="A11" s="13" t="s">
        <v>26</v>
      </c>
      <c r="B11" s="39">
        <v>0</v>
      </c>
      <c r="C11" s="40">
        <v>0</v>
      </c>
      <c r="D11" s="39">
        <f>'Data Entry'!D11</f>
        <v>0</v>
      </c>
      <c r="E11" s="40">
        <f>'Data Entry'!E11</f>
        <v>0</v>
      </c>
      <c r="F11" s="39">
        <f>'Data Entry'!F11</f>
        <v>24507821</v>
      </c>
      <c r="G11" s="40">
        <f>'Data Entry'!G11</f>
        <v>1E-3</v>
      </c>
      <c r="H11" s="41"/>
    </row>
    <row r="12" spans="1:8" ht="16.5" thickBot="1" x14ac:dyDescent="0.3">
      <c r="A12" s="17" t="s">
        <v>27</v>
      </c>
      <c r="B12" s="42">
        <f t="shared" ref="B12:C12" si="0">SUM(B8:B11)</f>
        <v>12602171</v>
      </c>
      <c r="C12" s="43">
        <f t="shared" si="0"/>
        <v>1</v>
      </c>
      <c r="D12" s="42">
        <f>'Data Entry'!D12</f>
        <v>58170490</v>
      </c>
      <c r="E12" s="43">
        <f>'Data Entry'!E12</f>
        <v>1</v>
      </c>
      <c r="F12" s="42">
        <f>'Data Entry'!F12</f>
        <v>24879667942</v>
      </c>
      <c r="G12" s="43">
        <f>'Data Entry'!G12</f>
        <v>1</v>
      </c>
      <c r="H12" s="44"/>
    </row>
    <row r="13" spans="1:8" x14ac:dyDescent="0.2">
      <c r="A13" s="13"/>
      <c r="B13" s="45"/>
      <c r="C13" s="45"/>
      <c r="D13" s="45"/>
      <c r="E13" s="45"/>
      <c r="F13" s="46"/>
      <c r="G13" s="40"/>
      <c r="H13" s="41"/>
    </row>
    <row r="14" spans="1:8" ht="15.75" x14ac:dyDescent="0.25">
      <c r="A14" s="16" t="s">
        <v>28</v>
      </c>
      <c r="B14" s="64" t="s">
        <v>29</v>
      </c>
      <c r="C14" s="64"/>
      <c r="D14" s="64"/>
      <c r="E14" s="64"/>
      <c r="F14" s="64"/>
      <c r="G14" s="47"/>
      <c r="H14" s="48" t="s">
        <v>27</v>
      </c>
    </row>
    <row r="15" spans="1:8" ht="15.75" x14ac:dyDescent="0.25">
      <c r="A15" s="16"/>
      <c r="B15" s="49" t="s">
        <v>19</v>
      </c>
      <c r="C15" s="47"/>
      <c r="D15" s="49" t="s">
        <v>21</v>
      </c>
      <c r="E15" s="47"/>
      <c r="F15" s="49" t="s">
        <v>22</v>
      </c>
      <c r="G15" s="47"/>
      <c r="H15" s="48" t="s">
        <v>30</v>
      </c>
    </row>
    <row r="16" spans="1:8" x14ac:dyDescent="0.2">
      <c r="A16" s="13"/>
      <c r="B16" s="45"/>
      <c r="C16" s="45"/>
      <c r="D16" s="45"/>
      <c r="E16" s="45"/>
      <c r="F16" s="45"/>
      <c r="G16" s="45"/>
      <c r="H16" s="41"/>
    </row>
    <row r="17" spans="1:8" x14ac:dyDescent="0.2">
      <c r="A17" s="13" t="s">
        <v>31</v>
      </c>
      <c r="B17" s="39">
        <v>3933</v>
      </c>
      <c r="C17" s="45"/>
      <c r="D17" s="39">
        <f>'Data Entry'!D17</f>
        <v>4274</v>
      </c>
      <c r="E17" s="39"/>
      <c r="F17" s="39">
        <f>'Data Entry'!F17</f>
        <v>4703</v>
      </c>
      <c r="G17" s="45"/>
      <c r="H17" s="50">
        <v>6586977</v>
      </c>
    </row>
    <row r="18" spans="1:8" x14ac:dyDescent="0.2">
      <c r="A18" s="13" t="s">
        <v>32</v>
      </c>
      <c r="B18" s="39">
        <v>899</v>
      </c>
      <c r="C18" s="45" t="s">
        <v>4</v>
      </c>
      <c r="D18" s="39">
        <f>'Data Entry'!D18</f>
        <v>915</v>
      </c>
      <c r="E18" s="39"/>
      <c r="F18" s="39">
        <f>'Data Entry'!F18</f>
        <v>969</v>
      </c>
      <c r="G18" s="45"/>
      <c r="H18" s="50">
        <v>1505415</v>
      </c>
    </row>
    <row r="19" spans="1:8" x14ac:dyDescent="0.2">
      <c r="A19" s="13" t="s">
        <v>33</v>
      </c>
      <c r="B19" s="39">
        <v>325</v>
      </c>
      <c r="C19" s="45"/>
      <c r="D19" s="39">
        <f>'Data Entry'!D19</f>
        <v>580</v>
      </c>
      <c r="E19" s="39"/>
      <c r="F19" s="39">
        <f>'Data Entry'!F19</f>
        <v>206</v>
      </c>
      <c r="G19" s="45"/>
      <c r="H19" s="50">
        <v>543602</v>
      </c>
    </row>
    <row r="20" spans="1:8" x14ac:dyDescent="0.2">
      <c r="A20" s="13" t="s">
        <v>34</v>
      </c>
      <c r="B20" s="39">
        <v>412</v>
      </c>
      <c r="C20" s="45" t="s">
        <v>4</v>
      </c>
      <c r="D20" s="39">
        <f>'Data Entry'!D20</f>
        <v>485</v>
      </c>
      <c r="E20" s="39"/>
      <c r="F20" s="39">
        <f>'Data Entry'!F20</f>
        <v>573</v>
      </c>
      <c r="G20" s="45"/>
      <c r="H20" s="50">
        <v>690660</v>
      </c>
    </row>
    <row r="21" spans="1:8" ht="15.75" x14ac:dyDescent="0.25">
      <c r="A21" s="13" t="s">
        <v>35</v>
      </c>
      <c r="B21" s="39">
        <v>391</v>
      </c>
      <c r="C21" s="45"/>
      <c r="D21" s="39">
        <f>'Data Entry'!D21</f>
        <v>364</v>
      </c>
      <c r="E21" s="39"/>
      <c r="F21" s="39">
        <f>'Data Entry'!F21</f>
        <v>212</v>
      </c>
      <c r="G21" s="51" t="s">
        <v>50</v>
      </c>
      <c r="H21" s="50">
        <v>655408</v>
      </c>
    </row>
    <row r="22" spans="1:8" x14ac:dyDescent="0.2">
      <c r="A22" s="13" t="s">
        <v>36</v>
      </c>
      <c r="B22" s="39">
        <v>553</v>
      </c>
      <c r="C22" s="45"/>
      <c r="D22" s="39">
        <f>'Data Entry'!D22</f>
        <v>572</v>
      </c>
      <c r="E22" s="39"/>
      <c r="F22" s="39">
        <f>'Data Entry'!F22</f>
        <v>508</v>
      </c>
      <c r="G22" s="45"/>
      <c r="H22" s="50">
        <v>925671</v>
      </c>
    </row>
    <row r="23" spans="1:8" x14ac:dyDescent="0.2">
      <c r="A23" s="13" t="s">
        <v>37</v>
      </c>
      <c r="B23" s="39">
        <v>811</v>
      </c>
      <c r="C23" s="45"/>
      <c r="D23" s="39">
        <f>'Data Entry'!D23</f>
        <v>791</v>
      </c>
      <c r="E23" s="39"/>
      <c r="F23" s="39">
        <f>'Data Entry'!F23</f>
        <v>892</v>
      </c>
      <c r="G23" s="45"/>
      <c r="H23" s="50">
        <v>1358626</v>
      </c>
    </row>
    <row r="24" spans="1:8" x14ac:dyDescent="0.2">
      <c r="A24" s="13" t="s">
        <v>38</v>
      </c>
      <c r="B24" s="39">
        <v>200</v>
      </c>
      <c r="C24" s="45"/>
      <c r="D24" s="39">
        <f>'Data Entry'!D24</f>
        <v>194</v>
      </c>
      <c r="E24" s="39"/>
      <c r="F24" s="39">
        <f>'Data Entry'!F24</f>
        <v>200</v>
      </c>
      <c r="G24" s="45"/>
      <c r="H24" s="50">
        <v>335812</v>
      </c>
    </row>
    <row r="25" spans="1:8" x14ac:dyDescent="0.2">
      <c r="A25" s="13"/>
      <c r="B25" s="39"/>
      <c r="C25" s="45"/>
      <c r="D25" s="39"/>
      <c r="E25" s="45"/>
      <c r="F25" s="39"/>
      <c r="G25" s="45"/>
      <c r="H25" s="50"/>
    </row>
    <row r="26" spans="1:8" ht="16.5" thickBot="1" x14ac:dyDescent="0.3">
      <c r="A26" s="17" t="s">
        <v>39</v>
      </c>
      <c r="B26" s="42">
        <f>SUM(B17:B25)</f>
        <v>7524</v>
      </c>
      <c r="C26" s="52"/>
      <c r="D26" s="42">
        <f>SUM(D17:D25)</f>
        <v>8175</v>
      </c>
      <c r="E26" s="52"/>
      <c r="F26" s="42">
        <f>SUM(F17:F25)</f>
        <v>8263</v>
      </c>
      <c r="G26" s="52"/>
      <c r="H26" s="53">
        <f>SUM(H17:H25)</f>
        <v>12602171</v>
      </c>
    </row>
    <row r="27" spans="1:8" x14ac:dyDescent="0.2">
      <c r="A27" s="13"/>
      <c r="B27" s="45"/>
      <c r="C27" s="45"/>
      <c r="D27" s="45"/>
      <c r="E27" s="45"/>
      <c r="F27" s="45"/>
      <c r="G27" s="45"/>
      <c r="H27" s="41"/>
    </row>
    <row r="28" spans="1:8" ht="15.75" x14ac:dyDescent="0.25">
      <c r="A28" s="16" t="s">
        <v>65</v>
      </c>
      <c r="B28" s="45"/>
      <c r="C28" s="45"/>
      <c r="D28" s="45"/>
      <c r="E28" s="45"/>
      <c r="F28" s="45"/>
      <c r="G28" s="45"/>
      <c r="H28" s="41"/>
    </row>
    <row r="29" spans="1:8" x14ac:dyDescent="0.2">
      <c r="A29" s="13" t="s">
        <v>40</v>
      </c>
      <c r="B29" s="39">
        <v>3443</v>
      </c>
      <c r="C29" s="39" t="s">
        <v>46</v>
      </c>
      <c r="D29" s="39">
        <f>'Data Entry'!D29</f>
        <v>3697</v>
      </c>
      <c r="E29" s="39"/>
      <c r="F29" s="39">
        <f>'Data Entry'!F29</f>
        <v>3959</v>
      </c>
      <c r="G29" s="39"/>
      <c r="H29" s="50">
        <v>3879136</v>
      </c>
    </row>
    <row r="30" spans="1:8" x14ac:dyDescent="0.2">
      <c r="A30" s="13" t="s">
        <v>53</v>
      </c>
      <c r="B30" s="39">
        <v>5073</v>
      </c>
      <c r="C30" s="39"/>
      <c r="D30" s="39">
        <f>'Data Entry'!D30</f>
        <v>4229</v>
      </c>
      <c r="E30" s="39"/>
      <c r="F30" s="39">
        <f>'Data Entry'!F30</f>
        <v>4741</v>
      </c>
      <c r="G30" s="39"/>
      <c r="H30" s="50">
        <v>118559</v>
      </c>
    </row>
    <row r="31" spans="1:8" x14ac:dyDescent="0.2">
      <c r="A31" s="13" t="s">
        <v>41</v>
      </c>
      <c r="B31" s="39">
        <v>5598</v>
      </c>
      <c r="C31" s="39"/>
      <c r="D31" s="39">
        <f>'Data Entry'!D31</f>
        <v>6051</v>
      </c>
      <c r="E31" s="39"/>
      <c r="F31" s="39">
        <f>'Data Entry'!F31</f>
        <v>7355</v>
      </c>
      <c r="G31" s="39"/>
      <c r="H31" s="50">
        <v>2080332</v>
      </c>
    </row>
    <row r="32" spans="1:8" x14ac:dyDescent="0.2">
      <c r="A32" s="13" t="s">
        <v>85</v>
      </c>
      <c r="B32" s="39">
        <v>3318</v>
      </c>
      <c r="C32" s="39"/>
      <c r="D32" s="39">
        <f>'Data Entry'!D32</f>
        <v>2694</v>
      </c>
      <c r="E32" s="39"/>
      <c r="F32" s="39">
        <f>'Data Entry'!F32</f>
        <v>4164</v>
      </c>
      <c r="G32" s="39"/>
      <c r="H32" s="50">
        <v>508950</v>
      </c>
    </row>
    <row r="33" spans="1:8" ht="15.75" thickBot="1" x14ac:dyDescent="0.25">
      <c r="A33" s="18" t="s">
        <v>81</v>
      </c>
      <c r="B33" s="54" t="s">
        <v>47</v>
      </c>
      <c r="C33" s="54"/>
      <c r="D33" s="54" t="str">
        <f>'Data Entry'!D33</f>
        <v>*</v>
      </c>
      <c r="E33" s="54"/>
      <c r="F33" s="54" t="str">
        <f>'Data Entry'!F33</f>
        <v>*</v>
      </c>
      <c r="G33" s="54"/>
      <c r="H33" s="55" t="s">
        <v>47</v>
      </c>
    </row>
    <row r="34" spans="1:8" x14ac:dyDescent="0.2">
      <c r="A34" s="13"/>
      <c r="B34" s="45"/>
      <c r="C34" s="45"/>
      <c r="D34" s="45"/>
      <c r="E34" s="45"/>
      <c r="F34" s="45"/>
      <c r="G34" s="45"/>
      <c r="H34" s="41"/>
    </row>
    <row r="35" spans="1:8" ht="15.75" x14ac:dyDescent="0.25">
      <c r="A35" s="16" t="s">
        <v>49</v>
      </c>
      <c r="B35" s="45"/>
      <c r="C35" s="45"/>
      <c r="D35" s="45"/>
      <c r="E35" s="45"/>
      <c r="F35" s="45"/>
      <c r="G35" s="45"/>
      <c r="H35" s="41"/>
    </row>
    <row r="36" spans="1:8" x14ac:dyDescent="0.2">
      <c r="A36" s="13" t="s">
        <v>42</v>
      </c>
      <c r="B36" s="39">
        <v>125473</v>
      </c>
      <c r="C36" s="39"/>
      <c r="D36" s="39">
        <f>'Data Entry'!D36</f>
        <v>261483</v>
      </c>
      <c r="E36" s="39"/>
      <c r="F36" s="39"/>
      <c r="G36" s="39"/>
      <c r="H36" s="50"/>
    </row>
    <row r="37" spans="1:8" x14ac:dyDescent="0.2">
      <c r="A37" s="13" t="s">
        <v>43</v>
      </c>
      <c r="B37" s="39">
        <v>192672</v>
      </c>
      <c r="C37" s="39"/>
      <c r="D37" s="39">
        <f>'Data Entry'!D37</f>
        <v>550488</v>
      </c>
      <c r="E37" s="39"/>
      <c r="F37" s="39"/>
      <c r="G37" s="39"/>
      <c r="H37" s="50"/>
    </row>
    <row r="38" spans="1:8" x14ac:dyDescent="0.2">
      <c r="A38" s="13" t="s">
        <v>44</v>
      </c>
      <c r="B38" s="39">
        <v>337263</v>
      </c>
      <c r="C38" s="39"/>
      <c r="D38" s="39">
        <f>'Data Entry'!D38</f>
        <v>1142261</v>
      </c>
      <c r="E38" s="39"/>
      <c r="F38" s="39"/>
      <c r="G38" s="39"/>
      <c r="H38" s="50"/>
    </row>
    <row r="39" spans="1:8" x14ac:dyDescent="0.2">
      <c r="A39" s="13"/>
      <c r="B39" s="45"/>
      <c r="C39" s="45"/>
      <c r="D39" s="45"/>
      <c r="E39" s="45"/>
      <c r="F39" s="45"/>
      <c r="G39" s="45"/>
      <c r="H39" s="41"/>
    </row>
    <row r="40" spans="1:8" ht="16.5" thickBot="1" x14ac:dyDescent="0.3">
      <c r="A40" s="17" t="s">
        <v>27</v>
      </c>
      <c r="B40" s="42">
        <f>SUM(B36:B39)</f>
        <v>655408</v>
      </c>
      <c r="C40" s="52" t="s">
        <v>50</v>
      </c>
      <c r="D40" s="42">
        <f>SUM(D36:D39)</f>
        <v>1954232</v>
      </c>
      <c r="E40" s="52"/>
      <c r="F40" s="52"/>
      <c r="G40" s="52"/>
      <c r="H40" s="56"/>
    </row>
    <row r="41" spans="1:8" ht="15.75" x14ac:dyDescent="0.25">
      <c r="A41" s="16"/>
      <c r="B41" s="57"/>
      <c r="C41" s="47"/>
      <c r="D41" s="57"/>
      <c r="E41" s="47"/>
      <c r="F41" s="47"/>
      <c r="G41" s="47"/>
      <c r="H41" s="58"/>
    </row>
    <row r="42" spans="1:8" ht="16.5" thickBot="1" x14ac:dyDescent="0.3">
      <c r="A42" s="17" t="s">
        <v>45</v>
      </c>
      <c r="B42" s="42">
        <v>7595</v>
      </c>
      <c r="C42" s="52"/>
      <c r="D42" s="42">
        <f>'Data Entry'!D42</f>
        <v>26104</v>
      </c>
      <c r="E42" s="52"/>
      <c r="F42" s="52"/>
      <c r="G42" s="52"/>
      <c r="H42" s="56"/>
    </row>
    <row r="43" spans="1:8" x14ac:dyDescent="0.2">
      <c r="B43" s="59"/>
      <c r="C43" s="59"/>
      <c r="D43" s="59"/>
      <c r="E43" s="59"/>
      <c r="F43" s="59"/>
      <c r="G43" s="59"/>
      <c r="H43" s="59"/>
    </row>
    <row r="44" spans="1:8" x14ac:dyDescent="0.2">
      <c r="A44" s="11" t="s">
        <v>58</v>
      </c>
      <c r="B44" s="59"/>
      <c r="C44" s="59"/>
      <c r="D44" s="59"/>
      <c r="E44" s="59"/>
      <c r="F44" s="59"/>
      <c r="G44" s="59"/>
      <c r="H44" s="59"/>
    </row>
    <row r="45" spans="1:8" x14ac:dyDescent="0.2">
      <c r="A45" s="11" t="s">
        <v>57</v>
      </c>
      <c r="B45" s="59"/>
      <c r="C45" s="59"/>
      <c r="D45" s="59"/>
      <c r="E45" s="59"/>
      <c r="F45" s="59"/>
      <c r="G45" s="59"/>
      <c r="H45" s="59"/>
    </row>
    <row r="46" spans="1:8" x14ac:dyDescent="0.2">
      <c r="A46" s="11" t="s">
        <v>60</v>
      </c>
      <c r="B46" s="59"/>
      <c r="C46" s="59"/>
      <c r="D46" s="59"/>
      <c r="E46" s="59"/>
      <c r="F46" s="59"/>
      <c r="G46" s="59"/>
      <c r="H46" s="59"/>
    </row>
    <row r="47" spans="1:8" x14ac:dyDescent="0.2">
      <c r="A47" s="11" t="s">
        <v>61</v>
      </c>
      <c r="B47" s="60">
        <v>156659</v>
      </c>
      <c r="C47" s="60"/>
      <c r="D47" s="60">
        <f>'Data Entry'!$D$47</f>
        <v>749316</v>
      </c>
      <c r="E47" s="59"/>
      <c r="F47" s="59"/>
      <c r="G47" s="59"/>
      <c r="H47" s="59"/>
    </row>
    <row r="48" spans="1:8" x14ac:dyDescent="0.2">
      <c r="B48" s="59"/>
      <c r="C48" s="59"/>
      <c r="D48" s="59"/>
      <c r="E48" s="59"/>
      <c r="F48" s="59"/>
      <c r="G48" s="59"/>
      <c r="H48" s="59"/>
    </row>
    <row r="49" spans="2:8" x14ac:dyDescent="0.2">
      <c r="B49" s="59"/>
      <c r="C49" s="59"/>
      <c r="D49" s="59"/>
      <c r="E49" s="59"/>
      <c r="F49" s="59"/>
      <c r="G49" s="59"/>
      <c r="H49" s="59"/>
    </row>
    <row r="50" spans="2:8" x14ac:dyDescent="0.2">
      <c r="B50" s="59"/>
      <c r="C50" s="59"/>
      <c r="D50" s="59"/>
      <c r="E50" s="59"/>
      <c r="F50" s="59"/>
      <c r="G50" s="59"/>
      <c r="H50" s="59"/>
    </row>
    <row r="51" spans="2:8" x14ac:dyDescent="0.2">
      <c r="B51" s="59"/>
      <c r="C51" s="59"/>
      <c r="D51" s="59"/>
      <c r="E51" s="59"/>
      <c r="F51" s="59"/>
      <c r="G51" s="59"/>
      <c r="H51" s="59"/>
    </row>
    <row r="52" spans="2:8" x14ac:dyDescent="0.2">
      <c r="B52" s="59"/>
      <c r="C52" s="59"/>
      <c r="D52" s="59"/>
      <c r="E52" s="59"/>
      <c r="F52" s="59"/>
      <c r="G52" s="59"/>
      <c r="H52" s="59"/>
    </row>
    <row r="53" spans="2:8" x14ac:dyDescent="0.2">
      <c r="B53" s="59"/>
      <c r="C53" s="59"/>
      <c r="D53" s="59"/>
      <c r="E53" s="59"/>
      <c r="F53" s="59"/>
      <c r="G53" s="59"/>
      <c r="H53" s="59"/>
    </row>
    <row r="54" spans="2:8" x14ac:dyDescent="0.2">
      <c r="B54" s="59"/>
      <c r="C54" s="59"/>
      <c r="D54" s="59"/>
      <c r="E54" s="59"/>
      <c r="F54" s="59"/>
      <c r="G54" s="59"/>
      <c r="H54" s="59"/>
    </row>
    <row r="55" spans="2:8" x14ac:dyDescent="0.2">
      <c r="B55" s="59"/>
      <c r="C55" s="59"/>
      <c r="D55" s="59"/>
      <c r="E55" s="59"/>
      <c r="F55" s="59"/>
      <c r="G55" s="59"/>
      <c r="H55" s="59"/>
    </row>
    <row r="56" spans="2:8" x14ac:dyDescent="0.2">
      <c r="B56" s="59"/>
      <c r="C56" s="59"/>
      <c r="D56" s="59"/>
      <c r="E56" s="59"/>
      <c r="F56" s="59"/>
      <c r="G56" s="59"/>
      <c r="H56" s="59"/>
    </row>
    <row r="57" spans="2:8" x14ac:dyDescent="0.2">
      <c r="B57" s="59"/>
      <c r="C57" s="59"/>
      <c r="D57" s="59"/>
      <c r="E57" s="59"/>
      <c r="F57" s="59"/>
      <c r="G57" s="59"/>
      <c r="H57" s="59"/>
    </row>
    <row r="58" spans="2:8" x14ac:dyDescent="0.2">
      <c r="B58" s="59"/>
      <c r="C58" s="59"/>
      <c r="D58" s="59"/>
      <c r="E58" s="59"/>
      <c r="F58" s="59"/>
      <c r="G58" s="59"/>
      <c r="H58" s="59"/>
    </row>
    <row r="59" spans="2:8" x14ac:dyDescent="0.2">
      <c r="B59" s="59"/>
      <c r="C59" s="59"/>
      <c r="D59" s="59"/>
      <c r="E59" s="59"/>
      <c r="F59" s="59"/>
      <c r="G59" s="59"/>
      <c r="H59" s="59"/>
    </row>
    <row r="60" spans="2:8" x14ac:dyDescent="0.2">
      <c r="B60" s="59"/>
      <c r="C60" s="59"/>
      <c r="D60" s="59"/>
      <c r="E60" s="59"/>
      <c r="F60" s="59"/>
      <c r="G60" s="59"/>
      <c r="H60" s="59"/>
    </row>
    <row r="61" spans="2:8" x14ac:dyDescent="0.2">
      <c r="B61" s="59"/>
      <c r="C61" s="59"/>
      <c r="D61" s="59"/>
      <c r="E61" s="59"/>
      <c r="F61" s="59"/>
      <c r="G61" s="59"/>
      <c r="H61" s="59"/>
    </row>
  </sheetData>
  <mergeCells count="5">
    <mergeCell ref="B14:F14"/>
    <mergeCell ref="A1:H1"/>
    <mergeCell ref="A2:H2"/>
    <mergeCell ref="A3:H3"/>
    <mergeCell ref="A4:H4"/>
  </mergeCells>
  <phoneticPr fontId="0" type="noConversion"/>
  <printOptions horizontalCentered="1"/>
  <pageMargins left="0.75" right="0.75" top="1" bottom="1" header="0.5" footer="0.5"/>
  <pageSetup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workbookViewId="0">
      <selection activeCell="G15" sqref="G15"/>
    </sheetView>
  </sheetViews>
  <sheetFormatPr defaultRowHeight="15" x14ac:dyDescent="0.2"/>
  <cols>
    <col min="1" max="1" width="49.5703125" style="11" customWidth="1"/>
    <col min="2" max="2" width="14.7109375" style="11" customWidth="1"/>
    <col min="3" max="3" width="15.85546875" style="11" customWidth="1"/>
    <col min="4" max="4" width="14.7109375" style="11" customWidth="1"/>
    <col min="5" max="5" width="11" style="11" customWidth="1"/>
    <col min="6" max="6" width="18.42578125" style="11" customWidth="1"/>
    <col min="7" max="7" width="12.7109375" style="11" customWidth="1"/>
    <col min="8" max="8" width="11.42578125" style="11" bestFit="1" customWidth="1"/>
    <col min="9" max="16384" width="9.140625" style="11"/>
  </cols>
  <sheetData>
    <row r="1" spans="1:8" ht="15.75" x14ac:dyDescent="0.25">
      <c r="A1" s="65" t="s">
        <v>16</v>
      </c>
      <c r="B1" s="66"/>
      <c r="C1" s="66"/>
      <c r="D1" s="66"/>
      <c r="E1" s="66"/>
      <c r="F1" s="66"/>
      <c r="G1" s="66"/>
      <c r="H1" s="67"/>
    </row>
    <row r="2" spans="1:8" ht="15.75" x14ac:dyDescent="0.25">
      <c r="A2" s="68" t="s">
        <v>17</v>
      </c>
      <c r="B2" s="69"/>
      <c r="C2" s="69"/>
      <c r="D2" s="69"/>
      <c r="E2" s="69"/>
      <c r="F2" s="69"/>
      <c r="G2" s="69"/>
      <c r="H2" s="70"/>
    </row>
    <row r="3" spans="1:8" ht="15.75" x14ac:dyDescent="0.25">
      <c r="A3" s="68" t="str">
        <f>'Data Entry'!$A$3</f>
        <v>2016-17 FINANCIAL REPORT</v>
      </c>
      <c r="B3" s="69"/>
      <c r="C3" s="69"/>
      <c r="D3" s="69"/>
      <c r="E3" s="69"/>
      <c r="F3" s="69"/>
      <c r="G3" s="69"/>
      <c r="H3" s="70"/>
    </row>
    <row r="4" spans="1:8" ht="15.75" x14ac:dyDescent="0.25">
      <c r="A4" s="68" t="s">
        <v>71</v>
      </c>
      <c r="B4" s="69"/>
      <c r="C4" s="69"/>
      <c r="D4" s="69"/>
      <c r="E4" s="69"/>
      <c r="F4" s="69"/>
      <c r="G4" s="69"/>
      <c r="H4" s="70"/>
    </row>
    <row r="5" spans="1:8" x14ac:dyDescent="0.2">
      <c r="A5" s="13"/>
      <c r="B5" s="14"/>
      <c r="C5" s="14"/>
      <c r="D5" s="14"/>
      <c r="E5" s="14"/>
      <c r="F5" s="14"/>
      <c r="G5" s="14"/>
      <c r="H5" s="15"/>
    </row>
    <row r="6" spans="1:8" ht="15.75" x14ac:dyDescent="0.25">
      <c r="A6" s="16" t="s">
        <v>18</v>
      </c>
      <c r="B6" s="12" t="s">
        <v>19</v>
      </c>
      <c r="C6" s="12" t="s">
        <v>20</v>
      </c>
      <c r="D6" s="12" t="s">
        <v>21</v>
      </c>
      <c r="E6" s="12" t="s">
        <v>20</v>
      </c>
      <c r="F6" s="12" t="s">
        <v>22</v>
      </c>
      <c r="G6" s="12" t="s">
        <v>20</v>
      </c>
      <c r="H6" s="15"/>
    </row>
    <row r="7" spans="1:8" x14ac:dyDescent="0.2">
      <c r="A7" s="13"/>
      <c r="B7" s="14"/>
      <c r="C7" s="14"/>
      <c r="D7" s="14"/>
      <c r="E7" s="14"/>
      <c r="F7" s="14"/>
      <c r="G7" s="14"/>
      <c r="H7" s="15"/>
    </row>
    <row r="8" spans="1:8" x14ac:dyDescent="0.2">
      <c r="A8" s="13" t="s">
        <v>23</v>
      </c>
      <c r="B8" s="39">
        <f>347312+297176</f>
        <v>644488</v>
      </c>
      <c r="C8" s="40">
        <f>B8/B12</f>
        <v>0.15509999999999999</v>
      </c>
      <c r="D8" s="39">
        <f>'Data Entry'!D8</f>
        <v>9493412</v>
      </c>
      <c r="E8" s="40">
        <f>'Data Entry'!E8</f>
        <v>0.16320000000000001</v>
      </c>
      <c r="F8" s="39">
        <f>'Data Entry'!F8</f>
        <v>3286119869</v>
      </c>
      <c r="G8" s="40">
        <f>'Data Entry'!G8</f>
        <v>0.1321</v>
      </c>
      <c r="H8" s="41"/>
    </row>
    <row r="9" spans="1:8" x14ac:dyDescent="0.2">
      <c r="A9" s="13" t="s">
        <v>24</v>
      </c>
      <c r="B9" s="39">
        <f>3510075-1991</f>
        <v>3508084</v>
      </c>
      <c r="C9" s="40">
        <f>B9/B12</f>
        <v>0.84440000000000004</v>
      </c>
      <c r="D9" s="39">
        <f>'Data Entry'!D9</f>
        <v>48573302</v>
      </c>
      <c r="E9" s="40">
        <f>'Data Entry'!E9</f>
        <v>0.83499999999999996</v>
      </c>
      <c r="F9" s="39">
        <f>'Data Entry'!F9</f>
        <v>21522040210</v>
      </c>
      <c r="G9" s="40">
        <f>'Data Entry'!G9</f>
        <v>0.86499999999999999</v>
      </c>
      <c r="H9" s="41"/>
    </row>
    <row r="10" spans="1:8" x14ac:dyDescent="0.2">
      <c r="A10" s="13" t="s">
        <v>25</v>
      </c>
      <c r="B10" s="39">
        <v>1991</v>
      </c>
      <c r="C10" s="40">
        <f>B10/B12</f>
        <v>5.0000000000000001E-4</v>
      </c>
      <c r="D10" s="39">
        <f>'Data Entry'!D10</f>
        <v>103776</v>
      </c>
      <c r="E10" s="40">
        <f>'Data Entry'!E10</f>
        <v>1.8E-3</v>
      </c>
      <c r="F10" s="39">
        <f>'Data Entry'!F10</f>
        <v>47000042</v>
      </c>
      <c r="G10" s="40">
        <f>'Data Entry'!G10</f>
        <v>1.9E-3</v>
      </c>
      <c r="H10" s="41"/>
    </row>
    <row r="11" spans="1:8" x14ac:dyDescent="0.2">
      <c r="A11" s="13" t="s">
        <v>26</v>
      </c>
      <c r="B11" s="39">
        <v>0</v>
      </c>
      <c r="C11" s="40">
        <v>0</v>
      </c>
      <c r="D11" s="39">
        <f>'Data Entry'!D11</f>
        <v>0</v>
      </c>
      <c r="E11" s="40">
        <f>'Data Entry'!E11</f>
        <v>0</v>
      </c>
      <c r="F11" s="39">
        <f>'Data Entry'!F11</f>
        <v>24507821</v>
      </c>
      <c r="G11" s="40">
        <f>'Data Entry'!G11</f>
        <v>1E-3</v>
      </c>
      <c r="H11" s="41"/>
    </row>
    <row r="12" spans="1:8" ht="16.5" thickBot="1" x14ac:dyDescent="0.3">
      <c r="A12" s="17" t="s">
        <v>27</v>
      </c>
      <c r="B12" s="42">
        <f t="shared" ref="B12:C12" si="0">SUM(B8:B11)</f>
        <v>4154563</v>
      </c>
      <c r="C12" s="43">
        <f t="shared" si="0"/>
        <v>1</v>
      </c>
      <c r="D12" s="42">
        <f>'Data Entry'!D12</f>
        <v>58170490</v>
      </c>
      <c r="E12" s="43">
        <f>'Data Entry'!E12</f>
        <v>1</v>
      </c>
      <c r="F12" s="42">
        <f>'Data Entry'!F12</f>
        <v>24879667942</v>
      </c>
      <c r="G12" s="43">
        <f>'Data Entry'!G12</f>
        <v>1</v>
      </c>
      <c r="H12" s="44"/>
    </row>
    <row r="13" spans="1:8" x14ac:dyDescent="0.2">
      <c r="A13" s="13"/>
      <c r="B13" s="45"/>
      <c r="C13" s="45"/>
      <c r="D13" s="45"/>
      <c r="E13" s="45"/>
      <c r="F13" s="46"/>
      <c r="G13" s="40"/>
      <c r="H13" s="41"/>
    </row>
    <row r="14" spans="1:8" ht="15.75" x14ac:dyDescent="0.25">
      <c r="A14" s="16" t="s">
        <v>28</v>
      </c>
      <c r="B14" s="64" t="s">
        <v>29</v>
      </c>
      <c r="C14" s="64"/>
      <c r="D14" s="64"/>
      <c r="E14" s="64"/>
      <c r="F14" s="64"/>
      <c r="G14" s="47"/>
      <c r="H14" s="48" t="s">
        <v>27</v>
      </c>
    </row>
    <row r="15" spans="1:8" ht="15.75" x14ac:dyDescent="0.25">
      <c r="A15" s="16"/>
      <c r="B15" s="49" t="s">
        <v>19</v>
      </c>
      <c r="C15" s="47"/>
      <c r="D15" s="49" t="s">
        <v>21</v>
      </c>
      <c r="E15" s="47"/>
      <c r="F15" s="49" t="s">
        <v>22</v>
      </c>
      <c r="G15" s="47"/>
      <c r="H15" s="48" t="s">
        <v>30</v>
      </c>
    </row>
    <row r="16" spans="1:8" x14ac:dyDescent="0.2">
      <c r="A16" s="13"/>
      <c r="B16" s="45"/>
      <c r="C16" s="45"/>
      <c r="D16" s="45"/>
      <c r="E16" s="45"/>
      <c r="F16" s="45"/>
      <c r="G16" s="45"/>
      <c r="H16" s="41"/>
    </row>
    <row r="17" spans="1:8" x14ac:dyDescent="0.2">
      <c r="A17" s="13" t="s">
        <v>31</v>
      </c>
      <c r="B17" s="39">
        <v>4586</v>
      </c>
      <c r="C17" s="45"/>
      <c r="D17" s="39">
        <f>'Data Entry'!D17</f>
        <v>4274</v>
      </c>
      <c r="E17" s="39"/>
      <c r="F17" s="39">
        <f>'Data Entry'!F17</f>
        <v>4703</v>
      </c>
      <c r="G17" s="45"/>
      <c r="H17" s="50">
        <v>2204068</v>
      </c>
    </row>
    <row r="18" spans="1:8" x14ac:dyDescent="0.2">
      <c r="A18" s="13" t="s">
        <v>32</v>
      </c>
      <c r="B18" s="39">
        <v>908</v>
      </c>
      <c r="C18" s="45" t="s">
        <v>4</v>
      </c>
      <c r="D18" s="39">
        <f>'Data Entry'!D18</f>
        <v>915</v>
      </c>
      <c r="E18" s="39"/>
      <c r="F18" s="39">
        <f>'Data Entry'!F18</f>
        <v>969</v>
      </c>
      <c r="G18" s="45"/>
      <c r="H18" s="50">
        <v>436524</v>
      </c>
    </row>
    <row r="19" spans="1:8" x14ac:dyDescent="0.2">
      <c r="A19" s="13" t="s">
        <v>33</v>
      </c>
      <c r="B19" s="39">
        <v>348</v>
      </c>
      <c r="C19" s="45"/>
      <c r="D19" s="39">
        <f>'Data Entry'!D19</f>
        <v>580</v>
      </c>
      <c r="E19" s="39"/>
      <c r="F19" s="39">
        <f>'Data Entry'!F19</f>
        <v>206</v>
      </c>
      <c r="G19" s="45"/>
      <c r="H19" s="50">
        <v>167231</v>
      </c>
    </row>
    <row r="20" spans="1:8" x14ac:dyDescent="0.2">
      <c r="A20" s="13" t="s">
        <v>34</v>
      </c>
      <c r="B20" s="39">
        <v>663</v>
      </c>
      <c r="C20" s="45" t="s">
        <v>4</v>
      </c>
      <c r="D20" s="39">
        <f>'Data Entry'!D20</f>
        <v>485</v>
      </c>
      <c r="E20" s="39"/>
      <c r="F20" s="39">
        <f>'Data Entry'!F20</f>
        <v>573</v>
      </c>
      <c r="G20" s="45"/>
      <c r="H20" s="50">
        <v>318886</v>
      </c>
    </row>
    <row r="21" spans="1:8" ht="15.75" x14ac:dyDescent="0.25">
      <c r="A21" s="13" t="s">
        <v>35</v>
      </c>
      <c r="B21" s="39">
        <v>349</v>
      </c>
      <c r="C21" s="45"/>
      <c r="D21" s="39">
        <f>'Data Entry'!D21</f>
        <v>364</v>
      </c>
      <c r="E21" s="39"/>
      <c r="F21" s="39">
        <f>'Data Entry'!F21</f>
        <v>212</v>
      </c>
      <c r="G21" s="51" t="s">
        <v>50</v>
      </c>
      <c r="H21" s="50">
        <v>167761</v>
      </c>
    </row>
    <row r="22" spans="1:8" x14ac:dyDescent="0.2">
      <c r="A22" s="13" t="s">
        <v>36</v>
      </c>
      <c r="B22" s="39">
        <v>618</v>
      </c>
      <c r="C22" s="45"/>
      <c r="D22" s="39">
        <f>'Data Entry'!D22</f>
        <v>572</v>
      </c>
      <c r="E22" s="39"/>
      <c r="F22" s="39">
        <f>'Data Entry'!F22</f>
        <v>508</v>
      </c>
      <c r="G22" s="45"/>
      <c r="H22" s="50">
        <v>297176</v>
      </c>
    </row>
    <row r="23" spans="1:8" x14ac:dyDescent="0.2">
      <c r="A23" s="13" t="s">
        <v>37</v>
      </c>
      <c r="B23" s="39">
        <v>948</v>
      </c>
      <c r="C23" s="45"/>
      <c r="D23" s="39">
        <f>'Data Entry'!D23</f>
        <v>791</v>
      </c>
      <c r="E23" s="39"/>
      <c r="F23" s="39">
        <f>'Data Entry'!F23</f>
        <v>892</v>
      </c>
      <c r="G23" s="45"/>
      <c r="H23" s="50">
        <v>455717</v>
      </c>
    </row>
    <row r="24" spans="1:8" x14ac:dyDescent="0.2">
      <c r="A24" s="13" t="s">
        <v>38</v>
      </c>
      <c r="B24" s="39">
        <v>223</v>
      </c>
      <c r="C24" s="45"/>
      <c r="D24" s="39">
        <f>'Data Entry'!D24</f>
        <v>194</v>
      </c>
      <c r="E24" s="39"/>
      <c r="F24" s="39">
        <f>'Data Entry'!F24</f>
        <v>200</v>
      </c>
      <c r="G24" s="45"/>
      <c r="H24" s="50">
        <v>107200</v>
      </c>
    </row>
    <row r="25" spans="1:8" x14ac:dyDescent="0.2">
      <c r="A25" s="13"/>
      <c r="B25" s="39"/>
      <c r="C25" s="45"/>
      <c r="D25" s="39"/>
      <c r="E25" s="45"/>
      <c r="F25" s="39"/>
      <c r="G25" s="45"/>
      <c r="H25" s="50"/>
    </row>
    <row r="26" spans="1:8" ht="16.5" thickBot="1" x14ac:dyDescent="0.3">
      <c r="A26" s="17" t="s">
        <v>39</v>
      </c>
      <c r="B26" s="42">
        <f>SUM(B17:B25)</f>
        <v>8643</v>
      </c>
      <c r="C26" s="52"/>
      <c r="D26" s="42">
        <f>SUM(D17:D25)</f>
        <v>8175</v>
      </c>
      <c r="E26" s="52"/>
      <c r="F26" s="42">
        <f>SUM(F17:F25)</f>
        <v>8263</v>
      </c>
      <c r="G26" s="52"/>
      <c r="H26" s="53">
        <f>SUM(H17:H25)</f>
        <v>4154563</v>
      </c>
    </row>
    <row r="27" spans="1:8" x14ac:dyDescent="0.2">
      <c r="A27" s="13"/>
      <c r="B27" s="45"/>
      <c r="C27" s="45"/>
      <c r="D27" s="45"/>
      <c r="E27" s="45"/>
      <c r="F27" s="45"/>
      <c r="G27" s="45"/>
      <c r="H27" s="41"/>
    </row>
    <row r="28" spans="1:8" ht="15.75" x14ac:dyDescent="0.25">
      <c r="A28" s="16" t="s">
        <v>65</v>
      </c>
      <c r="B28" s="45"/>
      <c r="C28" s="45"/>
      <c r="D28" s="45"/>
      <c r="E28" s="45"/>
      <c r="F28" s="45"/>
      <c r="G28" s="45"/>
      <c r="H28" s="41"/>
    </row>
    <row r="29" spans="1:8" x14ac:dyDescent="0.2">
      <c r="A29" s="13" t="s">
        <v>40</v>
      </c>
      <c r="B29" s="39">
        <v>4004</v>
      </c>
      <c r="C29" s="39" t="s">
        <v>46</v>
      </c>
      <c r="D29" s="39">
        <f>'Data Entry'!D29</f>
        <v>3697</v>
      </c>
      <c r="E29" s="39"/>
      <c r="F29" s="39">
        <f>'Data Entry'!F29</f>
        <v>3959</v>
      </c>
      <c r="G29" s="39"/>
      <c r="H29" s="50">
        <v>1307807</v>
      </c>
    </row>
    <row r="30" spans="1:8" x14ac:dyDescent="0.2">
      <c r="A30" s="13" t="s">
        <v>53</v>
      </c>
      <c r="B30" s="39">
        <v>3692</v>
      </c>
      <c r="C30" s="39"/>
      <c r="D30" s="39">
        <f>'Data Entry'!D30</f>
        <v>4229</v>
      </c>
      <c r="E30" s="39"/>
      <c r="F30" s="39">
        <f>'Data Entry'!F30</f>
        <v>4741</v>
      </c>
      <c r="G30" s="39"/>
      <c r="H30" s="50">
        <v>130004</v>
      </c>
    </row>
    <row r="31" spans="1:8" x14ac:dyDescent="0.2">
      <c r="A31" s="13" t="s">
        <v>41</v>
      </c>
      <c r="B31" s="39">
        <v>6453</v>
      </c>
      <c r="C31" s="39"/>
      <c r="D31" s="39">
        <f>'Data Entry'!D31</f>
        <v>6051</v>
      </c>
      <c r="E31" s="39"/>
      <c r="F31" s="39">
        <f>'Data Entry'!F31</f>
        <v>7355</v>
      </c>
      <c r="G31" s="39"/>
      <c r="H31" s="50">
        <v>766257</v>
      </c>
    </row>
    <row r="32" spans="1:8" x14ac:dyDescent="0.2">
      <c r="A32" s="13" t="s">
        <v>85</v>
      </c>
      <c r="B32" s="39">
        <v>0</v>
      </c>
      <c r="C32" s="39"/>
      <c r="D32" s="39">
        <f>'Data Entry'!D32</f>
        <v>2694</v>
      </c>
      <c r="E32" s="39"/>
      <c r="F32" s="39">
        <f>'Data Entry'!F32</f>
        <v>4164</v>
      </c>
      <c r="G32" s="39"/>
      <c r="H32" s="50">
        <v>0</v>
      </c>
    </row>
    <row r="33" spans="1:8" ht="15.75" thickBot="1" x14ac:dyDescent="0.25">
      <c r="A33" s="18" t="s">
        <v>82</v>
      </c>
      <c r="B33" s="54" t="s">
        <v>47</v>
      </c>
      <c r="C33" s="54"/>
      <c r="D33" s="54" t="str">
        <f>'Data Entry'!D33</f>
        <v>*</v>
      </c>
      <c r="E33" s="54"/>
      <c r="F33" s="54" t="str">
        <f>'Data Entry'!F33</f>
        <v>*</v>
      </c>
      <c r="G33" s="54"/>
      <c r="H33" s="55" t="s">
        <v>47</v>
      </c>
    </row>
    <row r="34" spans="1:8" x14ac:dyDescent="0.2">
      <c r="A34" s="13"/>
      <c r="B34" s="45"/>
      <c r="C34" s="45"/>
      <c r="D34" s="45"/>
      <c r="E34" s="45"/>
      <c r="F34" s="45"/>
      <c r="G34" s="45"/>
      <c r="H34" s="41"/>
    </row>
    <row r="35" spans="1:8" ht="15.75" x14ac:dyDescent="0.25">
      <c r="A35" s="16" t="s">
        <v>49</v>
      </c>
      <c r="B35" s="45"/>
      <c r="C35" s="45"/>
      <c r="D35" s="45"/>
      <c r="E35" s="45"/>
      <c r="F35" s="45"/>
      <c r="G35" s="45"/>
      <c r="H35" s="41"/>
    </row>
    <row r="36" spans="1:8" x14ac:dyDescent="0.2">
      <c r="A36" s="13" t="s">
        <v>42</v>
      </c>
      <c r="B36" s="39">
        <v>32117</v>
      </c>
      <c r="C36" s="39"/>
      <c r="D36" s="39">
        <f>'Data Entry'!D36</f>
        <v>261483</v>
      </c>
      <c r="E36" s="39"/>
      <c r="F36" s="39"/>
      <c r="G36" s="39"/>
      <c r="H36" s="50"/>
    </row>
    <row r="37" spans="1:8" x14ac:dyDescent="0.2">
      <c r="A37" s="13" t="s">
        <v>43</v>
      </c>
      <c r="B37" s="39">
        <v>49317</v>
      </c>
      <c r="C37" s="39"/>
      <c r="D37" s="39">
        <f>'Data Entry'!D37</f>
        <v>550488</v>
      </c>
      <c r="E37" s="39"/>
      <c r="F37" s="39"/>
      <c r="G37" s="39"/>
      <c r="H37" s="50"/>
    </row>
    <row r="38" spans="1:8" x14ac:dyDescent="0.2">
      <c r="A38" s="13" t="s">
        <v>44</v>
      </c>
      <c r="B38" s="39">
        <v>86327</v>
      </c>
      <c r="C38" s="39"/>
      <c r="D38" s="39">
        <f>'Data Entry'!D38</f>
        <v>1142261</v>
      </c>
      <c r="E38" s="39"/>
      <c r="F38" s="39"/>
      <c r="G38" s="39"/>
      <c r="H38" s="50"/>
    </row>
    <row r="39" spans="1:8" x14ac:dyDescent="0.2">
      <c r="A39" s="13"/>
      <c r="B39" s="45"/>
      <c r="C39" s="45"/>
      <c r="D39" s="45"/>
      <c r="E39" s="45"/>
      <c r="F39" s="45"/>
      <c r="G39" s="45"/>
      <c r="H39" s="41"/>
    </row>
    <row r="40" spans="1:8" ht="16.5" thickBot="1" x14ac:dyDescent="0.3">
      <c r="A40" s="17" t="s">
        <v>27</v>
      </c>
      <c r="B40" s="42">
        <f>SUM(B36:B39)</f>
        <v>167761</v>
      </c>
      <c r="C40" s="52" t="s">
        <v>50</v>
      </c>
      <c r="D40" s="42">
        <f>SUM(D36:D39)</f>
        <v>1954232</v>
      </c>
      <c r="E40" s="52"/>
      <c r="F40" s="52"/>
      <c r="G40" s="52"/>
      <c r="H40" s="56"/>
    </row>
    <row r="41" spans="1:8" ht="15.75" x14ac:dyDescent="0.25">
      <c r="A41" s="16"/>
      <c r="B41" s="57"/>
      <c r="C41" s="47"/>
      <c r="D41" s="57"/>
      <c r="E41" s="47"/>
      <c r="F41" s="47"/>
      <c r="G41" s="47"/>
      <c r="H41" s="58"/>
    </row>
    <row r="42" spans="1:8" ht="16.5" thickBot="1" x14ac:dyDescent="0.3">
      <c r="A42" s="17" t="s">
        <v>45</v>
      </c>
      <c r="B42" s="42">
        <v>1775</v>
      </c>
      <c r="C42" s="52"/>
      <c r="D42" s="42">
        <f>'Data Entry'!D42</f>
        <v>26104</v>
      </c>
      <c r="E42" s="52"/>
      <c r="F42" s="52"/>
      <c r="G42" s="52"/>
      <c r="H42" s="56"/>
    </row>
    <row r="43" spans="1:8" x14ac:dyDescent="0.2">
      <c r="B43" s="59"/>
      <c r="C43" s="59"/>
      <c r="D43" s="59"/>
      <c r="E43" s="59"/>
      <c r="F43" s="59"/>
      <c r="G43" s="59"/>
      <c r="H43" s="59"/>
    </row>
    <row r="44" spans="1:8" x14ac:dyDescent="0.2">
      <c r="A44" s="11" t="s">
        <v>58</v>
      </c>
      <c r="B44" s="59"/>
      <c r="C44" s="59"/>
      <c r="D44" s="59"/>
      <c r="E44" s="59"/>
      <c r="F44" s="59"/>
      <c r="G44" s="59"/>
      <c r="H44" s="59"/>
    </row>
    <row r="45" spans="1:8" x14ac:dyDescent="0.2">
      <c r="A45" s="11" t="s">
        <v>57</v>
      </c>
      <c r="B45" s="59"/>
      <c r="C45" s="59"/>
      <c r="D45" s="59"/>
      <c r="E45" s="59"/>
      <c r="F45" s="59"/>
      <c r="G45" s="59"/>
      <c r="H45" s="59"/>
    </row>
    <row r="46" spans="1:8" x14ac:dyDescent="0.2">
      <c r="A46" s="11" t="s">
        <v>60</v>
      </c>
      <c r="B46" s="59"/>
      <c r="C46" s="59"/>
      <c r="D46" s="59"/>
      <c r="E46" s="59"/>
      <c r="F46" s="59"/>
      <c r="G46" s="59"/>
      <c r="H46" s="59"/>
    </row>
    <row r="47" spans="1:8" x14ac:dyDescent="0.2">
      <c r="A47" s="11" t="s">
        <v>61</v>
      </c>
      <c r="B47" s="60">
        <v>74016</v>
      </c>
      <c r="C47" s="60"/>
      <c r="D47" s="60">
        <f>'Data Entry'!$D$47</f>
        <v>749316</v>
      </c>
      <c r="E47" s="59"/>
      <c r="F47" s="59"/>
      <c r="G47" s="59"/>
      <c r="H47" s="59"/>
    </row>
    <row r="48" spans="1:8" x14ac:dyDescent="0.2">
      <c r="B48" s="59"/>
      <c r="C48" s="59"/>
      <c r="D48" s="59"/>
      <c r="E48" s="59"/>
      <c r="F48" s="59"/>
      <c r="G48" s="59"/>
      <c r="H48" s="59"/>
    </row>
    <row r="49" spans="2:8" x14ac:dyDescent="0.2">
      <c r="B49" s="59"/>
      <c r="C49" s="59"/>
      <c r="D49" s="59"/>
      <c r="E49" s="59"/>
      <c r="F49" s="59"/>
      <c r="G49" s="59"/>
      <c r="H49" s="59"/>
    </row>
    <row r="50" spans="2:8" x14ac:dyDescent="0.2">
      <c r="B50" s="59"/>
      <c r="C50" s="59"/>
      <c r="D50" s="59"/>
      <c r="E50" s="59"/>
      <c r="F50" s="59"/>
      <c r="G50" s="59"/>
      <c r="H50" s="59"/>
    </row>
    <row r="51" spans="2:8" x14ac:dyDescent="0.2">
      <c r="B51" s="59"/>
      <c r="C51" s="59"/>
      <c r="D51" s="59"/>
      <c r="E51" s="59"/>
      <c r="F51" s="59"/>
      <c r="G51" s="59"/>
      <c r="H51" s="59"/>
    </row>
    <row r="52" spans="2:8" x14ac:dyDescent="0.2">
      <c r="B52" s="59"/>
      <c r="C52" s="59"/>
      <c r="D52" s="59"/>
      <c r="E52" s="59"/>
      <c r="F52" s="59"/>
      <c r="G52" s="59"/>
      <c r="H52" s="59"/>
    </row>
    <row r="53" spans="2:8" x14ac:dyDescent="0.2">
      <c r="B53" s="59"/>
      <c r="C53" s="59"/>
      <c r="D53" s="59"/>
      <c r="E53" s="59"/>
      <c r="F53" s="59"/>
      <c r="G53" s="59"/>
      <c r="H53" s="59"/>
    </row>
    <row r="54" spans="2:8" x14ac:dyDescent="0.2">
      <c r="B54" s="59"/>
      <c r="C54" s="59"/>
      <c r="D54" s="59"/>
      <c r="E54" s="59"/>
      <c r="F54" s="59"/>
      <c r="G54" s="59"/>
      <c r="H54" s="59"/>
    </row>
    <row r="55" spans="2:8" x14ac:dyDescent="0.2">
      <c r="B55" s="59"/>
      <c r="C55" s="59"/>
      <c r="D55" s="59"/>
      <c r="E55" s="59"/>
      <c r="F55" s="59"/>
      <c r="G55" s="59"/>
      <c r="H55" s="59"/>
    </row>
    <row r="56" spans="2:8" x14ac:dyDescent="0.2">
      <c r="B56" s="59"/>
      <c r="C56" s="59"/>
      <c r="D56" s="59"/>
      <c r="E56" s="59"/>
      <c r="F56" s="59"/>
      <c r="G56" s="59"/>
      <c r="H56" s="59"/>
    </row>
    <row r="57" spans="2:8" x14ac:dyDescent="0.2">
      <c r="B57" s="59"/>
      <c r="C57" s="59"/>
      <c r="D57" s="59"/>
      <c r="E57" s="59"/>
      <c r="F57" s="59"/>
      <c r="G57" s="59"/>
      <c r="H57" s="59"/>
    </row>
    <row r="58" spans="2:8" x14ac:dyDescent="0.2">
      <c r="B58" s="59"/>
      <c r="C58" s="59"/>
      <c r="D58" s="59"/>
      <c r="E58" s="59"/>
      <c r="F58" s="59"/>
      <c r="G58" s="59"/>
      <c r="H58" s="59"/>
    </row>
    <row r="59" spans="2:8" x14ac:dyDescent="0.2">
      <c r="B59" s="59"/>
      <c r="C59" s="59"/>
      <c r="D59" s="59"/>
      <c r="E59" s="59"/>
      <c r="F59" s="59"/>
      <c r="G59" s="59"/>
      <c r="H59" s="59"/>
    </row>
    <row r="60" spans="2:8" x14ac:dyDescent="0.2">
      <c r="B60" s="59"/>
      <c r="C60" s="59"/>
      <c r="D60" s="59"/>
      <c r="E60" s="59"/>
      <c r="F60" s="59"/>
      <c r="G60" s="59"/>
      <c r="H60" s="59"/>
    </row>
    <row r="61" spans="2:8" x14ac:dyDescent="0.2">
      <c r="B61" s="59"/>
      <c r="C61" s="59"/>
      <c r="D61" s="59"/>
      <c r="E61" s="59"/>
      <c r="F61" s="59"/>
      <c r="G61" s="59"/>
      <c r="H61" s="59"/>
    </row>
  </sheetData>
  <mergeCells count="5">
    <mergeCell ref="B14:F14"/>
    <mergeCell ref="A1:H1"/>
    <mergeCell ref="A2:H2"/>
    <mergeCell ref="A3:H3"/>
    <mergeCell ref="A4:H4"/>
  </mergeCells>
  <phoneticPr fontId="0" type="noConversion"/>
  <printOptions horizontalCentered="1"/>
  <pageMargins left="0.75" right="0.75" top="1" bottom="1" header="0.5" footer="0.5"/>
  <pageSetup scale="67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opLeftCell="A4" workbookViewId="0">
      <selection activeCell="G15" sqref="G15"/>
    </sheetView>
  </sheetViews>
  <sheetFormatPr defaultRowHeight="15" x14ac:dyDescent="0.2"/>
  <cols>
    <col min="1" max="1" width="49.42578125" style="11" customWidth="1"/>
    <col min="2" max="2" width="14.7109375" style="11" customWidth="1"/>
    <col min="3" max="3" width="15.85546875" style="11" customWidth="1"/>
    <col min="4" max="4" width="14.7109375" style="11" customWidth="1"/>
    <col min="5" max="5" width="11" style="11" customWidth="1"/>
    <col min="6" max="6" width="18.42578125" style="11" customWidth="1"/>
    <col min="7" max="7" width="12.7109375" style="11" customWidth="1"/>
    <col min="8" max="8" width="11.42578125" style="11" bestFit="1" customWidth="1"/>
    <col min="9" max="16384" width="9.140625" style="11"/>
  </cols>
  <sheetData>
    <row r="1" spans="1:8" ht="15.75" x14ac:dyDescent="0.25">
      <c r="A1" s="65" t="s">
        <v>16</v>
      </c>
      <c r="B1" s="66"/>
      <c r="C1" s="66"/>
      <c r="D1" s="66"/>
      <c r="E1" s="66"/>
      <c r="F1" s="66"/>
      <c r="G1" s="66"/>
      <c r="H1" s="67"/>
    </row>
    <row r="2" spans="1:8" ht="15.75" x14ac:dyDescent="0.25">
      <c r="A2" s="68" t="s">
        <v>17</v>
      </c>
      <c r="B2" s="69"/>
      <c r="C2" s="69"/>
      <c r="D2" s="69"/>
      <c r="E2" s="69"/>
      <c r="F2" s="69"/>
      <c r="G2" s="69"/>
      <c r="H2" s="70"/>
    </row>
    <row r="3" spans="1:8" ht="15.75" x14ac:dyDescent="0.25">
      <c r="A3" s="68" t="str">
        <f>'Data Entry'!$A$3</f>
        <v>2016-17 FINANCIAL REPORT</v>
      </c>
      <c r="B3" s="69"/>
      <c r="C3" s="69"/>
      <c r="D3" s="69"/>
      <c r="E3" s="69"/>
      <c r="F3" s="69"/>
      <c r="G3" s="69"/>
      <c r="H3" s="70"/>
    </row>
    <row r="4" spans="1:8" ht="15.75" x14ac:dyDescent="0.25">
      <c r="A4" s="68" t="s">
        <v>73</v>
      </c>
      <c r="B4" s="69"/>
      <c r="C4" s="69"/>
      <c r="D4" s="69"/>
      <c r="E4" s="69"/>
      <c r="F4" s="69"/>
      <c r="G4" s="69"/>
      <c r="H4" s="70"/>
    </row>
    <row r="5" spans="1:8" x14ac:dyDescent="0.2">
      <c r="A5" s="13"/>
      <c r="B5" s="14"/>
      <c r="C5" s="14"/>
      <c r="D5" s="14"/>
      <c r="E5" s="14"/>
      <c r="F5" s="14"/>
      <c r="G5" s="14"/>
      <c r="H5" s="15"/>
    </row>
    <row r="6" spans="1:8" ht="15.75" x14ac:dyDescent="0.25">
      <c r="A6" s="16" t="s">
        <v>18</v>
      </c>
      <c r="B6" s="12" t="s">
        <v>19</v>
      </c>
      <c r="C6" s="12" t="s">
        <v>20</v>
      </c>
      <c r="D6" s="12" t="s">
        <v>21</v>
      </c>
      <c r="E6" s="12" t="s">
        <v>20</v>
      </c>
      <c r="F6" s="12" t="s">
        <v>22</v>
      </c>
      <c r="G6" s="12" t="s">
        <v>20</v>
      </c>
      <c r="H6" s="15"/>
    </row>
    <row r="7" spans="1:8" x14ac:dyDescent="0.2">
      <c r="A7" s="13"/>
      <c r="B7" s="14"/>
      <c r="C7" s="14"/>
      <c r="D7" s="14"/>
      <c r="E7" s="14"/>
      <c r="F7" s="14"/>
      <c r="G7" s="14"/>
      <c r="H7" s="15"/>
    </row>
    <row r="8" spans="1:8" x14ac:dyDescent="0.2">
      <c r="A8" s="13" t="s">
        <v>23</v>
      </c>
      <c r="B8" s="39">
        <f>259578+97698</f>
        <v>357276</v>
      </c>
      <c r="C8" s="40">
        <f>B8/B12</f>
        <v>0.17549999999999999</v>
      </c>
      <c r="D8" s="39">
        <f>'Data Entry'!D8</f>
        <v>9493412</v>
      </c>
      <c r="E8" s="40">
        <f>'Data Entry'!E8</f>
        <v>0.16320000000000001</v>
      </c>
      <c r="F8" s="39">
        <f>'Data Entry'!F8</f>
        <v>3286119869</v>
      </c>
      <c r="G8" s="40">
        <f>'Data Entry'!G8</f>
        <v>0.1321</v>
      </c>
      <c r="H8" s="41"/>
    </row>
    <row r="9" spans="1:8" x14ac:dyDescent="0.2">
      <c r="A9" s="13" t="s">
        <v>24</v>
      </c>
      <c r="B9" s="39">
        <v>1678580</v>
      </c>
      <c r="C9" s="40">
        <f>B9/B12</f>
        <v>0.82450000000000001</v>
      </c>
      <c r="D9" s="39">
        <f>'Data Entry'!D9</f>
        <v>48573302</v>
      </c>
      <c r="E9" s="40">
        <f>'Data Entry'!E9</f>
        <v>0.83499999999999996</v>
      </c>
      <c r="F9" s="39">
        <f>'Data Entry'!F9</f>
        <v>21522040210</v>
      </c>
      <c r="G9" s="40">
        <f>'Data Entry'!G9</f>
        <v>0.86499999999999999</v>
      </c>
      <c r="H9" s="41"/>
    </row>
    <row r="10" spans="1:8" x14ac:dyDescent="0.2">
      <c r="A10" s="13" t="s">
        <v>25</v>
      </c>
      <c r="B10" s="39">
        <v>0</v>
      </c>
      <c r="C10" s="40">
        <v>0</v>
      </c>
      <c r="D10" s="39">
        <f>'Data Entry'!D10</f>
        <v>103776</v>
      </c>
      <c r="E10" s="40">
        <f>'Data Entry'!E10</f>
        <v>1.8E-3</v>
      </c>
      <c r="F10" s="39">
        <f>'Data Entry'!F10</f>
        <v>47000042</v>
      </c>
      <c r="G10" s="40">
        <f>'Data Entry'!G10</f>
        <v>1.9E-3</v>
      </c>
      <c r="H10" s="41"/>
    </row>
    <row r="11" spans="1:8" x14ac:dyDescent="0.2">
      <c r="A11" s="13" t="s">
        <v>26</v>
      </c>
      <c r="B11" s="39">
        <v>0</v>
      </c>
      <c r="C11" s="40">
        <v>0</v>
      </c>
      <c r="D11" s="39">
        <f>'Data Entry'!D11</f>
        <v>0</v>
      </c>
      <c r="E11" s="40">
        <f>'Data Entry'!E11</f>
        <v>0</v>
      </c>
      <c r="F11" s="39">
        <f>'Data Entry'!F11</f>
        <v>24507821</v>
      </c>
      <c r="G11" s="40">
        <f>'Data Entry'!G11</f>
        <v>1E-3</v>
      </c>
      <c r="H11" s="41"/>
    </row>
    <row r="12" spans="1:8" ht="16.5" thickBot="1" x14ac:dyDescent="0.3">
      <c r="A12" s="17" t="s">
        <v>27</v>
      </c>
      <c r="B12" s="42">
        <f t="shared" ref="B12:C12" si="0">SUM(B8:B11)</f>
        <v>2035856</v>
      </c>
      <c r="C12" s="43">
        <f t="shared" si="0"/>
        <v>1</v>
      </c>
      <c r="D12" s="42">
        <f>'Data Entry'!D12</f>
        <v>58170490</v>
      </c>
      <c r="E12" s="43">
        <f>'Data Entry'!E12</f>
        <v>1</v>
      </c>
      <c r="F12" s="42">
        <f>'Data Entry'!F12</f>
        <v>24879667942</v>
      </c>
      <c r="G12" s="43">
        <f>'Data Entry'!G12</f>
        <v>1</v>
      </c>
      <c r="H12" s="44"/>
    </row>
    <row r="13" spans="1:8" x14ac:dyDescent="0.2">
      <c r="A13" s="13"/>
      <c r="B13" s="45"/>
      <c r="C13" s="45"/>
      <c r="D13" s="45"/>
      <c r="E13" s="45"/>
      <c r="F13" s="46"/>
      <c r="G13" s="40"/>
      <c r="H13" s="41"/>
    </row>
    <row r="14" spans="1:8" ht="15.75" x14ac:dyDescent="0.25">
      <c r="A14" s="16" t="s">
        <v>28</v>
      </c>
      <c r="B14" s="64" t="s">
        <v>29</v>
      </c>
      <c r="C14" s="64"/>
      <c r="D14" s="64"/>
      <c r="E14" s="64"/>
      <c r="F14" s="64"/>
      <c r="G14" s="47"/>
      <c r="H14" s="48" t="s">
        <v>27</v>
      </c>
    </row>
    <row r="15" spans="1:8" ht="15.75" x14ac:dyDescent="0.25">
      <c r="A15" s="16"/>
      <c r="B15" s="49" t="s">
        <v>19</v>
      </c>
      <c r="C15" s="47"/>
      <c r="D15" s="49" t="s">
        <v>21</v>
      </c>
      <c r="E15" s="47"/>
      <c r="F15" s="49" t="s">
        <v>22</v>
      </c>
      <c r="G15" s="47"/>
      <c r="H15" s="48" t="s">
        <v>30</v>
      </c>
    </row>
    <row r="16" spans="1:8" x14ac:dyDescent="0.2">
      <c r="A16" s="13"/>
      <c r="B16" s="45"/>
      <c r="C16" s="45"/>
      <c r="D16" s="45"/>
      <c r="E16" s="45"/>
      <c r="F16" s="45"/>
      <c r="G16" s="45"/>
      <c r="H16" s="41"/>
    </row>
    <row r="17" spans="1:8" x14ac:dyDescent="0.2">
      <c r="A17" s="13" t="s">
        <v>31</v>
      </c>
      <c r="B17" s="39">
        <v>12612</v>
      </c>
      <c r="C17" s="45"/>
      <c r="D17" s="39">
        <f>'Data Entry'!D17</f>
        <v>4274</v>
      </c>
      <c r="E17" s="39"/>
      <c r="F17" s="39">
        <f>'Data Entry'!F17</f>
        <v>4703</v>
      </c>
      <c r="G17" s="45"/>
      <c r="H17" s="50">
        <v>1020350</v>
      </c>
    </row>
    <row r="18" spans="1:8" x14ac:dyDescent="0.2">
      <c r="A18" s="13" t="s">
        <v>32</v>
      </c>
      <c r="B18" s="39">
        <v>3514</v>
      </c>
      <c r="C18" s="45" t="s">
        <v>4</v>
      </c>
      <c r="D18" s="39">
        <f>'Data Entry'!D18</f>
        <v>915</v>
      </c>
      <c r="E18" s="39"/>
      <c r="F18" s="39">
        <f>'Data Entry'!F18</f>
        <v>969</v>
      </c>
      <c r="G18" s="45"/>
      <c r="H18" s="50">
        <v>284252</v>
      </c>
    </row>
    <row r="19" spans="1:8" x14ac:dyDescent="0.2">
      <c r="A19" s="13" t="s">
        <v>33</v>
      </c>
      <c r="B19" s="39">
        <v>1127</v>
      </c>
      <c r="C19" s="45"/>
      <c r="D19" s="39">
        <f>'Data Entry'!D19</f>
        <v>580</v>
      </c>
      <c r="E19" s="39"/>
      <c r="F19" s="39">
        <f>'Data Entry'!F19</f>
        <v>206</v>
      </c>
      <c r="G19" s="45"/>
      <c r="H19" s="50">
        <v>91140</v>
      </c>
    </row>
    <row r="20" spans="1:8" x14ac:dyDescent="0.2">
      <c r="A20" s="13" t="s">
        <v>34</v>
      </c>
      <c r="B20" s="39">
        <v>2612</v>
      </c>
      <c r="C20" s="45" t="s">
        <v>4</v>
      </c>
      <c r="D20" s="39">
        <f>'Data Entry'!D20</f>
        <v>485</v>
      </c>
      <c r="E20" s="39"/>
      <c r="F20" s="39">
        <f>'Data Entry'!F20</f>
        <v>573</v>
      </c>
      <c r="G20" s="45"/>
      <c r="H20" s="50">
        <v>211317</v>
      </c>
    </row>
    <row r="21" spans="1:8" ht="15.75" x14ac:dyDescent="0.25">
      <c r="A21" s="13" t="s">
        <v>35</v>
      </c>
      <c r="B21" s="39">
        <v>773</v>
      </c>
      <c r="C21" s="45"/>
      <c r="D21" s="39">
        <f>'Data Entry'!D21</f>
        <v>364</v>
      </c>
      <c r="E21" s="39"/>
      <c r="F21" s="39">
        <f>'Data Entry'!F21</f>
        <v>212</v>
      </c>
      <c r="G21" s="51" t="s">
        <v>50</v>
      </c>
      <c r="H21" s="50">
        <v>62564</v>
      </c>
    </row>
    <row r="22" spans="1:8" x14ac:dyDescent="0.2">
      <c r="A22" s="13" t="s">
        <v>36</v>
      </c>
      <c r="B22" s="39">
        <v>1208</v>
      </c>
      <c r="C22" s="45"/>
      <c r="D22" s="39">
        <f>'Data Entry'!D22</f>
        <v>572</v>
      </c>
      <c r="E22" s="39"/>
      <c r="F22" s="39">
        <f>'Data Entry'!F22</f>
        <v>508</v>
      </c>
      <c r="G22" s="45"/>
      <c r="H22" s="50">
        <v>97698</v>
      </c>
    </row>
    <row r="23" spans="1:8" x14ac:dyDescent="0.2">
      <c r="A23" s="13" t="s">
        <v>37</v>
      </c>
      <c r="B23" s="39">
        <v>2650</v>
      </c>
      <c r="C23" s="45"/>
      <c r="D23" s="39">
        <f>'Data Entry'!D23</f>
        <v>791</v>
      </c>
      <c r="E23" s="39"/>
      <c r="F23" s="39">
        <f>'Data Entry'!F23</f>
        <v>892</v>
      </c>
      <c r="G23" s="45"/>
      <c r="H23" s="50">
        <v>214404</v>
      </c>
    </row>
    <row r="24" spans="1:8" x14ac:dyDescent="0.2">
      <c r="A24" s="13" t="s">
        <v>38</v>
      </c>
      <c r="B24" s="39">
        <v>669</v>
      </c>
      <c r="C24" s="45"/>
      <c r="D24" s="39">
        <f>'Data Entry'!D24</f>
        <v>194</v>
      </c>
      <c r="E24" s="39"/>
      <c r="F24" s="39">
        <f>'Data Entry'!F24</f>
        <v>200</v>
      </c>
      <c r="G24" s="45"/>
      <c r="H24" s="50">
        <v>54131</v>
      </c>
    </row>
    <row r="25" spans="1:8" x14ac:dyDescent="0.2">
      <c r="A25" s="13"/>
      <c r="B25" s="39"/>
      <c r="C25" s="45"/>
      <c r="D25" s="39"/>
      <c r="E25" s="45"/>
      <c r="F25" s="39"/>
      <c r="G25" s="45"/>
      <c r="H25" s="50"/>
    </row>
    <row r="26" spans="1:8" ht="16.5" thickBot="1" x14ac:dyDescent="0.3">
      <c r="A26" s="17" t="s">
        <v>39</v>
      </c>
      <c r="B26" s="42">
        <f>SUM(B17:B25)</f>
        <v>25165</v>
      </c>
      <c r="C26" s="52"/>
      <c r="D26" s="42">
        <f>SUM(D17:D25)</f>
        <v>8175</v>
      </c>
      <c r="E26" s="52"/>
      <c r="F26" s="42">
        <f>SUM(F17:F25)</f>
        <v>8263</v>
      </c>
      <c r="G26" s="52"/>
      <c r="H26" s="53">
        <f>SUM(H17:H25)</f>
        <v>2035856</v>
      </c>
    </row>
    <row r="27" spans="1:8" x14ac:dyDescent="0.2">
      <c r="A27" s="13"/>
      <c r="B27" s="45"/>
      <c r="C27" s="45"/>
      <c r="D27" s="45"/>
      <c r="E27" s="45"/>
      <c r="F27" s="45"/>
      <c r="G27" s="45"/>
      <c r="H27" s="41"/>
    </row>
    <row r="28" spans="1:8" ht="15.75" x14ac:dyDescent="0.25">
      <c r="A28" s="16" t="s">
        <v>65</v>
      </c>
      <c r="B28" s="45"/>
      <c r="C28" s="45"/>
      <c r="D28" s="45"/>
      <c r="E28" s="45"/>
      <c r="F28" s="45"/>
      <c r="G28" s="45"/>
      <c r="H28" s="41"/>
    </row>
    <row r="29" spans="1:8" x14ac:dyDescent="0.2">
      <c r="A29" s="13" t="s">
        <v>40</v>
      </c>
      <c r="B29" s="39">
        <v>7376</v>
      </c>
      <c r="C29" s="39" t="s">
        <v>46</v>
      </c>
      <c r="D29" s="39">
        <f>'Data Entry'!D29</f>
        <v>3697</v>
      </c>
      <c r="E29" s="39"/>
      <c r="F29" s="39">
        <f>'Data Entry'!F29</f>
        <v>3959</v>
      </c>
      <c r="G29" s="39"/>
      <c r="H29" s="50">
        <v>220700</v>
      </c>
    </row>
    <row r="30" spans="1:8" x14ac:dyDescent="0.2">
      <c r="A30" s="13" t="s">
        <v>53</v>
      </c>
      <c r="B30" s="39">
        <v>12889</v>
      </c>
      <c r="C30" s="39"/>
      <c r="D30" s="39">
        <f>'Data Entry'!D30</f>
        <v>4229</v>
      </c>
      <c r="E30" s="39"/>
      <c r="F30" s="39">
        <f>'Data Entry'!F30</f>
        <v>4741</v>
      </c>
      <c r="G30" s="39"/>
      <c r="H30" s="50">
        <v>13018</v>
      </c>
    </row>
    <row r="31" spans="1:8" x14ac:dyDescent="0.2">
      <c r="A31" s="13" t="s">
        <v>41</v>
      </c>
      <c r="B31" s="39">
        <v>15742</v>
      </c>
      <c r="C31" s="39"/>
      <c r="D31" s="39">
        <f>'Data Entry'!D31</f>
        <v>6051</v>
      </c>
      <c r="E31" s="39"/>
      <c r="F31" s="39">
        <f>'Data Entry'!F31</f>
        <v>7355</v>
      </c>
      <c r="G31" s="39"/>
      <c r="H31" s="50">
        <v>786632</v>
      </c>
    </row>
    <row r="32" spans="1:8" x14ac:dyDescent="0.2">
      <c r="A32" s="13" t="s">
        <v>85</v>
      </c>
      <c r="B32" s="39">
        <v>0</v>
      </c>
      <c r="C32" s="39"/>
      <c r="D32" s="39">
        <f>'Data Entry'!D32</f>
        <v>2694</v>
      </c>
      <c r="E32" s="39"/>
      <c r="F32" s="39">
        <f>'Data Entry'!F32</f>
        <v>4164</v>
      </c>
      <c r="G32" s="39"/>
      <c r="H32" s="50">
        <v>0</v>
      </c>
    </row>
    <row r="33" spans="1:17" ht="15.75" thickBot="1" x14ac:dyDescent="0.25">
      <c r="A33" s="18" t="s">
        <v>82</v>
      </c>
      <c r="B33" s="54" t="s">
        <v>47</v>
      </c>
      <c r="C33" s="54"/>
      <c r="D33" s="54" t="str">
        <f>'Data Entry'!D33</f>
        <v>*</v>
      </c>
      <c r="E33" s="54"/>
      <c r="F33" s="54" t="str">
        <f>'Data Entry'!F33</f>
        <v>*</v>
      </c>
      <c r="G33" s="54"/>
      <c r="H33" s="55" t="s">
        <v>47</v>
      </c>
    </row>
    <row r="34" spans="1:17" x14ac:dyDescent="0.2">
      <c r="A34" s="13"/>
      <c r="B34" s="45"/>
      <c r="C34" s="45"/>
      <c r="D34" s="45"/>
      <c r="E34" s="45"/>
      <c r="F34" s="45"/>
      <c r="G34" s="45"/>
      <c r="H34" s="41"/>
    </row>
    <row r="35" spans="1:17" ht="15.75" x14ac:dyDescent="0.25">
      <c r="A35" s="16" t="s">
        <v>49</v>
      </c>
      <c r="B35" s="45"/>
      <c r="C35" s="45"/>
      <c r="D35" s="45"/>
      <c r="E35" s="45"/>
      <c r="F35" s="45"/>
      <c r="G35" s="45"/>
      <c r="H35" s="41"/>
    </row>
    <row r="36" spans="1:17" x14ac:dyDescent="0.2">
      <c r="A36" s="13" t="s">
        <v>42</v>
      </c>
      <c r="B36" s="39">
        <v>11978</v>
      </c>
      <c r="C36" s="39"/>
      <c r="D36" s="39">
        <f>'Data Entry'!D36</f>
        <v>261483</v>
      </c>
      <c r="E36" s="39"/>
      <c r="F36" s="39"/>
      <c r="G36" s="39"/>
      <c r="H36" s="50"/>
    </row>
    <row r="37" spans="1:17" x14ac:dyDescent="0.2">
      <c r="A37" s="13" t="s">
        <v>43</v>
      </c>
      <c r="B37" s="39">
        <v>18392</v>
      </c>
      <c r="C37" s="39"/>
      <c r="D37" s="39">
        <f>'Data Entry'!D37</f>
        <v>550488</v>
      </c>
      <c r="E37" s="39"/>
      <c r="F37" s="39"/>
      <c r="G37" s="39"/>
      <c r="H37" s="50"/>
    </row>
    <row r="38" spans="1:17" x14ac:dyDescent="0.2">
      <c r="A38" s="13" t="s">
        <v>44</v>
      </c>
      <c r="B38" s="39">
        <v>32194</v>
      </c>
      <c r="C38" s="39"/>
      <c r="D38" s="39">
        <f>'Data Entry'!D38</f>
        <v>1142261</v>
      </c>
      <c r="E38" s="39"/>
      <c r="F38" s="39"/>
      <c r="G38" s="39"/>
      <c r="H38" s="50"/>
    </row>
    <row r="39" spans="1:17" ht="15.75" x14ac:dyDescent="0.25">
      <c r="A39" s="13"/>
      <c r="B39" s="45"/>
      <c r="C39" s="45"/>
      <c r="D39" s="45"/>
      <c r="E39" s="45"/>
      <c r="F39" s="45"/>
      <c r="G39" s="45"/>
      <c r="H39" s="41"/>
      <c r="J39" s="1"/>
      <c r="K39" s="19"/>
      <c r="L39" s="1"/>
      <c r="M39" s="19"/>
      <c r="N39" s="1"/>
      <c r="O39" s="1"/>
      <c r="P39" s="1"/>
      <c r="Q39" s="1"/>
    </row>
    <row r="40" spans="1:17" ht="16.5" thickBot="1" x14ac:dyDescent="0.3">
      <c r="A40" s="17" t="s">
        <v>27</v>
      </c>
      <c r="B40" s="42">
        <f>SUM(B36:B39)</f>
        <v>62564</v>
      </c>
      <c r="C40" s="52" t="s">
        <v>50</v>
      </c>
      <c r="D40" s="42">
        <f>SUM(D36:D39)</f>
        <v>1954232</v>
      </c>
      <c r="E40" s="52"/>
      <c r="F40" s="52"/>
      <c r="G40" s="52"/>
      <c r="H40" s="56"/>
    </row>
    <row r="41" spans="1:17" ht="15.75" x14ac:dyDescent="0.25">
      <c r="A41" s="16"/>
      <c r="B41" s="57"/>
      <c r="C41" s="47"/>
      <c r="D41" s="57"/>
      <c r="E41" s="47"/>
      <c r="F41" s="47"/>
      <c r="G41" s="47"/>
      <c r="H41" s="58"/>
    </row>
    <row r="42" spans="1:17" ht="16.5" thickBot="1" x14ac:dyDescent="0.3">
      <c r="A42" s="17" t="s">
        <v>45</v>
      </c>
      <c r="B42" s="42">
        <v>0</v>
      </c>
      <c r="C42" s="52"/>
      <c r="D42" s="42">
        <f>'Data Entry'!D42</f>
        <v>26104</v>
      </c>
      <c r="E42" s="52"/>
      <c r="F42" s="52"/>
      <c r="G42" s="52"/>
      <c r="H42" s="56"/>
    </row>
    <row r="43" spans="1:17" x14ac:dyDescent="0.2">
      <c r="B43" s="59"/>
      <c r="C43" s="59"/>
      <c r="D43" s="59"/>
      <c r="E43" s="59"/>
      <c r="F43" s="59"/>
      <c r="G43" s="59"/>
      <c r="H43" s="59"/>
    </row>
    <row r="44" spans="1:17" x14ac:dyDescent="0.2">
      <c r="A44" s="11" t="s">
        <v>58</v>
      </c>
      <c r="B44" s="59"/>
      <c r="C44" s="59"/>
      <c r="D44" s="59"/>
      <c r="E44" s="59"/>
      <c r="F44" s="59"/>
      <c r="G44" s="59"/>
      <c r="H44" s="59"/>
    </row>
    <row r="45" spans="1:17" x14ac:dyDescent="0.2">
      <c r="A45" s="11" t="s">
        <v>57</v>
      </c>
      <c r="B45" s="59"/>
      <c r="C45" s="59"/>
      <c r="D45" s="59"/>
      <c r="E45" s="59"/>
      <c r="F45" s="59"/>
      <c r="G45" s="59"/>
      <c r="H45" s="59"/>
    </row>
    <row r="46" spans="1:17" x14ac:dyDescent="0.2">
      <c r="A46" s="11" t="s">
        <v>60</v>
      </c>
      <c r="B46" s="59"/>
      <c r="C46" s="59"/>
      <c r="D46" s="59"/>
      <c r="E46" s="59"/>
      <c r="F46" s="59"/>
      <c r="G46" s="59"/>
      <c r="H46" s="59"/>
      <c r="J46"/>
    </row>
    <row r="47" spans="1:17" x14ac:dyDescent="0.2">
      <c r="A47" s="11" t="s">
        <v>61</v>
      </c>
      <c r="B47" s="60">
        <v>45448</v>
      </c>
      <c r="C47" s="60"/>
      <c r="D47" s="60">
        <f>'Data Entry'!$D$47</f>
        <v>749316</v>
      </c>
      <c r="E47" s="59"/>
      <c r="F47" s="59"/>
      <c r="G47" s="59"/>
      <c r="H47" s="59"/>
    </row>
    <row r="48" spans="1:17" x14ac:dyDescent="0.2">
      <c r="B48" s="59"/>
      <c r="C48" s="59"/>
      <c r="D48" s="59"/>
      <c r="E48" s="59"/>
      <c r="F48" s="59"/>
      <c r="G48" s="59"/>
      <c r="H48" s="59"/>
    </row>
    <row r="49" spans="2:8" x14ac:dyDescent="0.2">
      <c r="B49" s="59"/>
      <c r="C49" s="59"/>
      <c r="D49" s="59"/>
      <c r="E49" s="59"/>
      <c r="F49" s="59"/>
      <c r="G49" s="59"/>
      <c r="H49" s="59"/>
    </row>
    <row r="50" spans="2:8" x14ac:dyDescent="0.2">
      <c r="B50" s="59"/>
      <c r="C50" s="59"/>
      <c r="D50" s="59"/>
      <c r="E50" s="59"/>
      <c r="F50" s="59"/>
      <c r="G50" s="59"/>
      <c r="H50" s="59"/>
    </row>
    <row r="51" spans="2:8" x14ac:dyDescent="0.2">
      <c r="B51" s="59"/>
      <c r="C51" s="59"/>
      <c r="D51" s="59"/>
      <c r="E51" s="59"/>
      <c r="F51" s="59"/>
      <c r="G51" s="59"/>
      <c r="H51" s="59"/>
    </row>
    <row r="52" spans="2:8" x14ac:dyDescent="0.2">
      <c r="B52" s="59"/>
      <c r="C52" s="59"/>
      <c r="D52" s="59"/>
      <c r="E52" s="59"/>
      <c r="F52" s="59"/>
      <c r="G52" s="59"/>
      <c r="H52" s="59"/>
    </row>
    <row r="53" spans="2:8" x14ac:dyDescent="0.2">
      <c r="B53" s="59"/>
      <c r="C53" s="59"/>
      <c r="D53" s="59"/>
      <c r="E53" s="59"/>
      <c r="F53" s="59"/>
      <c r="G53" s="59"/>
      <c r="H53" s="59"/>
    </row>
    <row r="54" spans="2:8" x14ac:dyDescent="0.2">
      <c r="B54" s="59"/>
      <c r="C54" s="59"/>
      <c r="D54" s="59"/>
      <c r="E54" s="59"/>
      <c r="F54" s="59"/>
      <c r="G54" s="59"/>
      <c r="H54" s="59"/>
    </row>
    <row r="55" spans="2:8" x14ac:dyDescent="0.2">
      <c r="B55" s="59"/>
      <c r="C55" s="59"/>
      <c r="D55" s="59"/>
      <c r="E55" s="59"/>
      <c r="F55" s="59"/>
      <c r="G55" s="59"/>
      <c r="H55" s="59"/>
    </row>
    <row r="56" spans="2:8" x14ac:dyDescent="0.2">
      <c r="B56" s="59"/>
      <c r="C56" s="59"/>
      <c r="D56" s="59"/>
      <c r="E56" s="59"/>
      <c r="F56" s="59"/>
      <c r="G56" s="59"/>
      <c r="H56" s="59"/>
    </row>
    <row r="57" spans="2:8" x14ac:dyDescent="0.2">
      <c r="B57" s="59"/>
      <c r="C57" s="59"/>
      <c r="D57" s="59"/>
      <c r="E57" s="59"/>
      <c r="F57" s="59"/>
      <c r="G57" s="59"/>
      <c r="H57" s="59"/>
    </row>
    <row r="58" spans="2:8" x14ac:dyDescent="0.2">
      <c r="B58" s="59"/>
      <c r="C58" s="59"/>
      <c r="D58" s="59"/>
      <c r="E58" s="59"/>
      <c r="F58" s="59"/>
      <c r="G58" s="59"/>
      <c r="H58" s="59"/>
    </row>
    <row r="59" spans="2:8" x14ac:dyDescent="0.2">
      <c r="B59" s="59"/>
      <c r="C59" s="59"/>
      <c r="D59" s="59"/>
      <c r="E59" s="59"/>
      <c r="F59" s="59"/>
      <c r="G59" s="59"/>
      <c r="H59" s="59"/>
    </row>
    <row r="60" spans="2:8" x14ac:dyDescent="0.2">
      <c r="B60" s="59"/>
      <c r="C60" s="59"/>
      <c r="D60" s="59"/>
      <c r="E60" s="59"/>
      <c r="F60" s="59"/>
      <c r="G60" s="59"/>
      <c r="H60" s="59"/>
    </row>
    <row r="61" spans="2:8" x14ac:dyDescent="0.2">
      <c r="B61" s="59"/>
      <c r="C61" s="59"/>
      <c r="D61" s="59"/>
      <c r="E61" s="59"/>
      <c r="F61" s="59"/>
      <c r="G61" s="59"/>
      <c r="H61" s="59"/>
    </row>
  </sheetData>
  <mergeCells count="5">
    <mergeCell ref="B14:F14"/>
    <mergeCell ref="A1:H1"/>
    <mergeCell ref="A2:H2"/>
    <mergeCell ref="A3:H3"/>
    <mergeCell ref="A4:H4"/>
  </mergeCells>
  <phoneticPr fontId="0" type="noConversion"/>
  <printOptions horizontalCentered="1"/>
  <pageMargins left="0.75" right="0.75" top="1" bottom="1" header="0.5" footer="0.5"/>
  <pageSetup scale="66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workbookViewId="0">
      <selection activeCell="G15" sqref="G15"/>
    </sheetView>
  </sheetViews>
  <sheetFormatPr defaultRowHeight="15" x14ac:dyDescent="0.2"/>
  <cols>
    <col min="1" max="1" width="50.5703125" style="11" customWidth="1"/>
    <col min="2" max="2" width="14.7109375" style="11" customWidth="1"/>
    <col min="3" max="3" width="15.85546875" style="11" customWidth="1"/>
    <col min="4" max="4" width="14.7109375" style="11" customWidth="1"/>
    <col min="5" max="5" width="11" style="11" customWidth="1"/>
    <col min="6" max="6" width="18.42578125" style="11" customWidth="1"/>
    <col min="7" max="7" width="12.7109375" style="11" customWidth="1"/>
    <col min="8" max="8" width="11.42578125" style="11" bestFit="1" customWidth="1"/>
    <col min="9" max="16384" width="9.140625" style="11"/>
  </cols>
  <sheetData>
    <row r="1" spans="1:8" ht="15.75" x14ac:dyDescent="0.25">
      <c r="A1" s="65" t="s">
        <v>16</v>
      </c>
      <c r="B1" s="66"/>
      <c r="C1" s="66"/>
      <c r="D1" s="66"/>
      <c r="E1" s="66"/>
      <c r="F1" s="66"/>
      <c r="G1" s="66"/>
      <c r="H1" s="67"/>
    </row>
    <row r="2" spans="1:8" ht="15.75" x14ac:dyDescent="0.25">
      <c r="A2" s="68" t="s">
        <v>17</v>
      </c>
      <c r="B2" s="69"/>
      <c r="C2" s="69"/>
      <c r="D2" s="69"/>
      <c r="E2" s="69"/>
      <c r="F2" s="69"/>
      <c r="G2" s="69"/>
      <c r="H2" s="70"/>
    </row>
    <row r="3" spans="1:8" ht="15.75" x14ac:dyDescent="0.25">
      <c r="A3" s="68" t="str">
        <f>'Data Entry'!$A$3</f>
        <v>2016-17 FINANCIAL REPORT</v>
      </c>
      <c r="B3" s="69"/>
      <c r="C3" s="69"/>
      <c r="D3" s="69"/>
      <c r="E3" s="69"/>
      <c r="F3" s="69"/>
      <c r="G3" s="69"/>
      <c r="H3" s="70"/>
    </row>
    <row r="4" spans="1:8" ht="15.75" x14ac:dyDescent="0.25">
      <c r="A4" s="68" t="s">
        <v>74</v>
      </c>
      <c r="B4" s="69"/>
      <c r="C4" s="69"/>
      <c r="D4" s="69"/>
      <c r="E4" s="69"/>
      <c r="F4" s="69"/>
      <c r="G4" s="69"/>
      <c r="H4" s="70"/>
    </row>
    <row r="5" spans="1:8" x14ac:dyDescent="0.2">
      <c r="A5" s="13"/>
      <c r="B5" s="14"/>
      <c r="C5" s="14"/>
      <c r="D5" s="14"/>
      <c r="E5" s="14"/>
      <c r="F5" s="14"/>
      <c r="G5" s="14"/>
      <c r="H5" s="15"/>
    </row>
    <row r="6" spans="1:8" ht="15.75" x14ac:dyDescent="0.25">
      <c r="A6" s="16" t="s">
        <v>18</v>
      </c>
      <c r="B6" s="12" t="s">
        <v>19</v>
      </c>
      <c r="C6" s="12" t="s">
        <v>20</v>
      </c>
      <c r="D6" s="12" t="s">
        <v>21</v>
      </c>
      <c r="E6" s="12" t="s">
        <v>20</v>
      </c>
      <c r="F6" s="12" t="s">
        <v>22</v>
      </c>
      <c r="G6" s="12" t="s">
        <v>20</v>
      </c>
      <c r="H6" s="15"/>
    </row>
    <row r="7" spans="1:8" x14ac:dyDescent="0.2">
      <c r="A7" s="13"/>
      <c r="B7" s="14"/>
      <c r="C7" s="14"/>
      <c r="D7" s="14"/>
      <c r="E7" s="14"/>
      <c r="F7" s="14"/>
      <c r="G7" s="14"/>
      <c r="H7" s="15"/>
    </row>
    <row r="8" spans="1:8" x14ac:dyDescent="0.2">
      <c r="A8" s="13" t="s">
        <v>23</v>
      </c>
      <c r="B8" s="39">
        <f>445562+400717-278</f>
        <v>846001</v>
      </c>
      <c r="C8" s="40">
        <f>B8/B12</f>
        <v>0.15340000000000001</v>
      </c>
      <c r="D8" s="39">
        <f>'Data Entry'!D8</f>
        <v>9493412</v>
      </c>
      <c r="E8" s="40">
        <f>'Data Entry'!E8</f>
        <v>0.16320000000000001</v>
      </c>
      <c r="F8" s="39">
        <f>'Data Entry'!F8</f>
        <v>3286119869</v>
      </c>
      <c r="G8" s="40">
        <f>'Data Entry'!G8</f>
        <v>0.1321</v>
      </c>
      <c r="H8" s="41"/>
    </row>
    <row r="9" spans="1:8" x14ac:dyDescent="0.2">
      <c r="A9" s="13" t="s">
        <v>24</v>
      </c>
      <c r="B9" s="39">
        <v>4669029</v>
      </c>
      <c r="C9" s="40">
        <f>B9/B12</f>
        <v>0.84660000000000002</v>
      </c>
      <c r="D9" s="39">
        <f>'Data Entry'!D9</f>
        <v>48573302</v>
      </c>
      <c r="E9" s="40">
        <f>'Data Entry'!E9</f>
        <v>0.83499999999999996</v>
      </c>
      <c r="F9" s="39">
        <f>'Data Entry'!F9</f>
        <v>21522040210</v>
      </c>
      <c r="G9" s="40">
        <f>'Data Entry'!G9</f>
        <v>0.86499999999999999</v>
      </c>
      <c r="H9" s="41"/>
    </row>
    <row r="10" spans="1:8" x14ac:dyDescent="0.2">
      <c r="A10" s="13" t="s">
        <v>25</v>
      </c>
      <c r="B10" s="39">
        <v>278</v>
      </c>
      <c r="C10" s="40">
        <v>0</v>
      </c>
      <c r="D10" s="39">
        <f>'Data Entry'!D10</f>
        <v>103776</v>
      </c>
      <c r="E10" s="40">
        <f>'Data Entry'!E10</f>
        <v>1.8E-3</v>
      </c>
      <c r="F10" s="39">
        <f>'Data Entry'!F10</f>
        <v>47000042</v>
      </c>
      <c r="G10" s="40">
        <f>'Data Entry'!G10</f>
        <v>1.9E-3</v>
      </c>
      <c r="H10" s="41"/>
    </row>
    <row r="11" spans="1:8" x14ac:dyDescent="0.2">
      <c r="A11" s="13" t="s">
        <v>26</v>
      </c>
      <c r="B11" s="39">
        <v>0</v>
      </c>
      <c r="C11" s="40">
        <v>0</v>
      </c>
      <c r="D11" s="39">
        <f>'Data Entry'!D11</f>
        <v>0</v>
      </c>
      <c r="E11" s="40">
        <f>'Data Entry'!E11</f>
        <v>0</v>
      </c>
      <c r="F11" s="39">
        <f>'Data Entry'!F11</f>
        <v>24507821</v>
      </c>
      <c r="G11" s="40">
        <f>'Data Entry'!G11</f>
        <v>1E-3</v>
      </c>
      <c r="H11" s="41"/>
    </row>
    <row r="12" spans="1:8" ht="16.5" thickBot="1" x14ac:dyDescent="0.3">
      <c r="A12" s="17" t="s">
        <v>27</v>
      </c>
      <c r="B12" s="42">
        <f t="shared" ref="B12:C12" si="0">SUM(B8:B11)</f>
        <v>5515308</v>
      </c>
      <c r="C12" s="43">
        <f t="shared" si="0"/>
        <v>1</v>
      </c>
      <c r="D12" s="42">
        <f>'Data Entry'!D12</f>
        <v>58170490</v>
      </c>
      <c r="E12" s="43">
        <f>'Data Entry'!E12</f>
        <v>1</v>
      </c>
      <c r="F12" s="42">
        <f>'Data Entry'!F12</f>
        <v>24879667942</v>
      </c>
      <c r="G12" s="43">
        <f>'Data Entry'!G12</f>
        <v>1</v>
      </c>
      <c r="H12" s="44"/>
    </row>
    <row r="13" spans="1:8" x14ac:dyDescent="0.2">
      <c r="A13" s="13"/>
      <c r="B13" s="45"/>
      <c r="C13" s="45"/>
      <c r="D13" s="45"/>
      <c r="E13" s="45"/>
      <c r="F13" s="46"/>
      <c r="G13" s="40"/>
      <c r="H13" s="41"/>
    </row>
    <row r="14" spans="1:8" ht="15.75" x14ac:dyDescent="0.25">
      <c r="A14" s="16" t="s">
        <v>28</v>
      </c>
      <c r="B14" s="64" t="s">
        <v>29</v>
      </c>
      <c r="C14" s="64"/>
      <c r="D14" s="64"/>
      <c r="E14" s="64"/>
      <c r="F14" s="64"/>
      <c r="G14" s="47"/>
      <c r="H14" s="48" t="s">
        <v>27</v>
      </c>
    </row>
    <row r="15" spans="1:8" ht="15.75" x14ac:dyDescent="0.25">
      <c r="A15" s="16"/>
      <c r="B15" s="49" t="s">
        <v>19</v>
      </c>
      <c r="C15" s="47"/>
      <c r="D15" s="49" t="s">
        <v>21</v>
      </c>
      <c r="E15" s="47"/>
      <c r="F15" s="49" t="s">
        <v>22</v>
      </c>
      <c r="G15" s="47"/>
      <c r="H15" s="48" t="s">
        <v>30</v>
      </c>
    </row>
    <row r="16" spans="1:8" x14ac:dyDescent="0.2">
      <c r="A16" s="13"/>
      <c r="B16" s="45"/>
      <c r="C16" s="45"/>
      <c r="D16" s="45"/>
      <c r="E16" s="45"/>
      <c r="F16" s="45"/>
      <c r="G16" s="45"/>
      <c r="H16" s="41"/>
    </row>
    <row r="17" spans="1:8" x14ac:dyDescent="0.2">
      <c r="A17" s="13" t="s">
        <v>31</v>
      </c>
      <c r="B17" s="39">
        <v>4231</v>
      </c>
      <c r="C17" s="45"/>
      <c r="D17" s="39">
        <f>'Data Entry'!D17</f>
        <v>4274</v>
      </c>
      <c r="E17" s="39"/>
      <c r="F17" s="39">
        <f>'Data Entry'!F17</f>
        <v>4703</v>
      </c>
      <c r="G17" s="45"/>
      <c r="H17" s="50">
        <v>2948185</v>
      </c>
    </row>
    <row r="18" spans="1:8" x14ac:dyDescent="0.2">
      <c r="A18" s="13" t="s">
        <v>32</v>
      </c>
      <c r="B18" s="39">
        <v>1029</v>
      </c>
      <c r="C18" s="45" t="s">
        <v>4</v>
      </c>
      <c r="D18" s="39">
        <f>'Data Entry'!D18</f>
        <v>915</v>
      </c>
      <c r="E18" s="39"/>
      <c r="F18" s="39">
        <f>'Data Entry'!F18</f>
        <v>969</v>
      </c>
      <c r="G18" s="45"/>
      <c r="H18" s="50">
        <v>717321</v>
      </c>
    </row>
    <row r="19" spans="1:8" x14ac:dyDescent="0.2">
      <c r="A19" s="13" t="s">
        <v>33</v>
      </c>
      <c r="B19" s="39">
        <v>408</v>
      </c>
      <c r="C19" s="45"/>
      <c r="D19" s="39">
        <f>'Data Entry'!D19</f>
        <v>580</v>
      </c>
      <c r="E19" s="39"/>
      <c r="F19" s="39">
        <f>'Data Entry'!F19</f>
        <v>206</v>
      </c>
      <c r="G19" s="45"/>
      <c r="H19" s="50">
        <v>284365</v>
      </c>
    </row>
    <row r="20" spans="1:8" x14ac:dyDescent="0.2">
      <c r="A20" s="13" t="s">
        <v>34</v>
      </c>
      <c r="B20" s="39">
        <v>437</v>
      </c>
      <c r="C20" s="45" t="s">
        <v>4</v>
      </c>
      <c r="D20" s="39">
        <f>'Data Entry'!D20</f>
        <v>485</v>
      </c>
      <c r="E20" s="39"/>
      <c r="F20" s="39">
        <f>'Data Entry'!F20</f>
        <v>573</v>
      </c>
      <c r="G20" s="45"/>
      <c r="H20" s="50">
        <v>304464</v>
      </c>
    </row>
    <row r="21" spans="1:8" ht="15.75" x14ac:dyDescent="0.25">
      <c r="A21" s="13" t="s">
        <v>35</v>
      </c>
      <c r="B21" s="39">
        <v>305</v>
      </c>
      <c r="C21" s="45"/>
      <c r="D21" s="39">
        <f>'Data Entry'!D21</f>
        <v>364</v>
      </c>
      <c r="E21" s="39"/>
      <c r="F21" s="39">
        <f>'Data Entry'!F21</f>
        <v>212</v>
      </c>
      <c r="G21" s="51" t="s">
        <v>50</v>
      </c>
      <c r="H21" s="50">
        <v>212499</v>
      </c>
    </row>
    <row r="22" spans="1:8" x14ac:dyDescent="0.2">
      <c r="A22" s="13" t="s">
        <v>36</v>
      </c>
      <c r="B22" s="39">
        <v>575</v>
      </c>
      <c r="C22" s="45"/>
      <c r="D22" s="39">
        <f>'Data Entry'!D22</f>
        <v>572</v>
      </c>
      <c r="E22" s="39"/>
      <c r="F22" s="39">
        <f>'Data Entry'!F22</f>
        <v>508</v>
      </c>
      <c r="G22" s="45"/>
      <c r="H22" s="50">
        <v>400717</v>
      </c>
    </row>
    <row r="23" spans="1:8" x14ac:dyDescent="0.2">
      <c r="A23" s="13" t="s">
        <v>37</v>
      </c>
      <c r="B23" s="39">
        <v>742</v>
      </c>
      <c r="C23" s="45"/>
      <c r="D23" s="39">
        <f>'Data Entry'!D23</f>
        <v>791</v>
      </c>
      <c r="E23" s="39"/>
      <c r="F23" s="39">
        <f>'Data Entry'!F23</f>
        <v>892</v>
      </c>
      <c r="G23" s="45"/>
      <c r="H23" s="50">
        <v>517347</v>
      </c>
    </row>
    <row r="24" spans="1:8" x14ac:dyDescent="0.2">
      <c r="A24" s="13" t="s">
        <v>38</v>
      </c>
      <c r="B24" s="39">
        <v>187</v>
      </c>
      <c r="C24" s="45"/>
      <c r="D24" s="39">
        <f>'Data Entry'!D24</f>
        <v>194</v>
      </c>
      <c r="E24" s="39"/>
      <c r="F24" s="39">
        <f>'Data Entry'!F24</f>
        <v>200</v>
      </c>
      <c r="G24" s="45"/>
      <c r="H24" s="50">
        <v>130410</v>
      </c>
    </row>
    <row r="25" spans="1:8" x14ac:dyDescent="0.2">
      <c r="A25" s="13"/>
      <c r="B25" s="39"/>
      <c r="C25" s="45"/>
      <c r="D25" s="39"/>
      <c r="E25" s="45"/>
      <c r="F25" s="39"/>
      <c r="G25" s="45"/>
      <c r="H25" s="50"/>
    </row>
    <row r="26" spans="1:8" ht="16.5" thickBot="1" x14ac:dyDescent="0.3">
      <c r="A26" s="17" t="s">
        <v>39</v>
      </c>
      <c r="B26" s="42">
        <f>SUM(B17:B25)</f>
        <v>7914</v>
      </c>
      <c r="C26" s="52"/>
      <c r="D26" s="42">
        <f>SUM(D17:D25)</f>
        <v>8175</v>
      </c>
      <c r="E26" s="52"/>
      <c r="F26" s="42">
        <f>SUM(F17:F25)</f>
        <v>8263</v>
      </c>
      <c r="G26" s="52"/>
      <c r="H26" s="53">
        <f>SUM(H17:H25)</f>
        <v>5515308</v>
      </c>
    </row>
    <row r="27" spans="1:8" x14ac:dyDescent="0.2">
      <c r="A27" s="13"/>
      <c r="B27" s="45"/>
      <c r="C27" s="45"/>
      <c r="D27" s="45"/>
      <c r="E27" s="45"/>
      <c r="F27" s="45"/>
      <c r="G27" s="45"/>
      <c r="H27" s="41"/>
    </row>
    <row r="28" spans="1:8" ht="15.75" x14ac:dyDescent="0.25">
      <c r="A28" s="16" t="s">
        <v>65</v>
      </c>
      <c r="B28" s="45"/>
      <c r="C28" s="45"/>
      <c r="D28" s="45"/>
      <c r="E28" s="45"/>
      <c r="F28" s="45"/>
      <c r="G28" s="45"/>
      <c r="H28" s="41"/>
    </row>
    <row r="29" spans="1:8" x14ac:dyDescent="0.2">
      <c r="A29" s="13" t="s">
        <v>40</v>
      </c>
      <c r="B29" s="39">
        <v>3627</v>
      </c>
      <c r="C29" s="39" t="s">
        <v>46</v>
      </c>
      <c r="D29" s="39">
        <f>'Data Entry'!D29</f>
        <v>3697</v>
      </c>
      <c r="E29" s="39"/>
      <c r="F29" s="39">
        <f>'Data Entry'!F29</f>
        <v>3959</v>
      </c>
      <c r="G29" s="39"/>
      <c r="H29" s="50">
        <v>1712407</v>
      </c>
    </row>
    <row r="30" spans="1:8" x14ac:dyDescent="0.2">
      <c r="A30" s="13" t="s">
        <v>54</v>
      </c>
      <c r="B30" s="39">
        <v>4498</v>
      </c>
      <c r="C30" s="39"/>
      <c r="D30" s="39">
        <f>'Data Entry'!D30</f>
        <v>4229</v>
      </c>
      <c r="E30" s="39"/>
      <c r="F30" s="39">
        <f>'Data Entry'!F30</f>
        <v>4741</v>
      </c>
      <c r="G30" s="39"/>
      <c r="H30" s="50">
        <v>76963</v>
      </c>
    </row>
    <row r="31" spans="1:8" x14ac:dyDescent="0.2">
      <c r="A31" s="13" t="s">
        <v>41</v>
      </c>
      <c r="B31" s="39">
        <v>5582</v>
      </c>
      <c r="C31" s="39"/>
      <c r="D31" s="39">
        <f>'Data Entry'!D31</f>
        <v>6051</v>
      </c>
      <c r="E31" s="39"/>
      <c r="F31" s="39">
        <f>'Data Entry'!F31</f>
        <v>7355</v>
      </c>
      <c r="G31" s="39"/>
      <c r="H31" s="50">
        <v>1158815</v>
      </c>
    </row>
    <row r="32" spans="1:8" x14ac:dyDescent="0.2">
      <c r="A32" s="13" t="s">
        <v>85</v>
      </c>
      <c r="B32" s="39">
        <v>0</v>
      </c>
      <c r="C32" s="39"/>
      <c r="D32" s="39">
        <f>'Data Entry'!D32</f>
        <v>2694</v>
      </c>
      <c r="E32" s="39"/>
      <c r="F32" s="39">
        <f>'Data Entry'!F32</f>
        <v>4164</v>
      </c>
      <c r="G32" s="39"/>
      <c r="H32" s="50">
        <v>0</v>
      </c>
    </row>
    <row r="33" spans="1:8" ht="15.75" thickBot="1" x14ac:dyDescent="0.25">
      <c r="A33" s="18" t="s">
        <v>78</v>
      </c>
      <c r="B33" s="54" t="s">
        <v>47</v>
      </c>
      <c r="C33" s="54"/>
      <c r="D33" s="54" t="str">
        <f>'Data Entry'!D33</f>
        <v>*</v>
      </c>
      <c r="E33" s="54"/>
      <c r="F33" s="54" t="str">
        <f>'Data Entry'!F33</f>
        <v>*</v>
      </c>
      <c r="G33" s="54"/>
      <c r="H33" s="55" t="s">
        <v>47</v>
      </c>
    </row>
    <row r="34" spans="1:8" x14ac:dyDescent="0.2">
      <c r="A34" s="13"/>
      <c r="B34" s="45"/>
      <c r="C34" s="45"/>
      <c r="D34" s="45"/>
      <c r="E34" s="45"/>
      <c r="F34" s="45"/>
      <c r="G34" s="45"/>
      <c r="H34" s="41"/>
    </row>
    <row r="35" spans="1:8" ht="15.75" x14ac:dyDescent="0.25">
      <c r="A35" s="16" t="s">
        <v>49</v>
      </c>
      <c r="B35" s="45"/>
      <c r="C35" s="45"/>
      <c r="D35" s="45"/>
      <c r="E35" s="45"/>
      <c r="F35" s="45"/>
      <c r="G35" s="45"/>
      <c r="H35" s="41"/>
    </row>
    <row r="36" spans="1:8" x14ac:dyDescent="0.2">
      <c r="A36" s="13" t="s">
        <v>42</v>
      </c>
      <c r="B36" s="39">
        <v>40681</v>
      </c>
      <c r="C36" s="39"/>
      <c r="D36" s="39">
        <f>'Data Entry'!D36</f>
        <v>261483</v>
      </c>
      <c r="E36" s="39"/>
      <c r="F36" s="39"/>
      <c r="G36" s="39"/>
      <c r="H36" s="50"/>
    </row>
    <row r="37" spans="1:8" x14ac:dyDescent="0.2">
      <c r="A37" s="13" t="s">
        <v>43</v>
      </c>
      <c r="B37" s="39">
        <v>62469</v>
      </c>
      <c r="C37" s="39"/>
      <c r="D37" s="39">
        <f>'Data Entry'!D37</f>
        <v>550488</v>
      </c>
      <c r="E37" s="39"/>
      <c r="F37" s="39"/>
      <c r="G37" s="39"/>
      <c r="H37" s="50"/>
    </row>
    <row r="38" spans="1:8" x14ac:dyDescent="0.2">
      <c r="A38" s="13" t="s">
        <v>44</v>
      </c>
      <c r="B38" s="39">
        <v>109349</v>
      </c>
      <c r="C38" s="39"/>
      <c r="D38" s="39">
        <f>'Data Entry'!D38</f>
        <v>1142261</v>
      </c>
      <c r="E38" s="39"/>
      <c r="F38" s="39"/>
      <c r="G38" s="39"/>
      <c r="H38" s="50"/>
    </row>
    <row r="39" spans="1:8" x14ac:dyDescent="0.2">
      <c r="A39" s="13"/>
      <c r="B39" s="45"/>
      <c r="C39" s="45"/>
      <c r="D39" s="45"/>
      <c r="E39" s="45"/>
      <c r="F39" s="45"/>
      <c r="G39" s="45"/>
      <c r="H39" s="41"/>
    </row>
    <row r="40" spans="1:8" ht="16.5" thickBot="1" x14ac:dyDescent="0.3">
      <c r="A40" s="17" t="s">
        <v>27</v>
      </c>
      <c r="B40" s="42">
        <f>SUM(B36:B39)</f>
        <v>212499</v>
      </c>
      <c r="C40" s="52" t="s">
        <v>50</v>
      </c>
      <c r="D40" s="42">
        <f>SUM(D36:D39)</f>
        <v>1954232</v>
      </c>
      <c r="E40" s="52"/>
      <c r="F40" s="52"/>
      <c r="G40" s="52"/>
      <c r="H40" s="56"/>
    </row>
    <row r="41" spans="1:8" ht="15.75" x14ac:dyDescent="0.25">
      <c r="A41" s="16"/>
      <c r="B41" s="57"/>
      <c r="C41" s="47"/>
      <c r="D41" s="57"/>
      <c r="E41" s="47"/>
      <c r="F41" s="47"/>
      <c r="G41" s="47"/>
      <c r="H41" s="58"/>
    </row>
    <row r="42" spans="1:8" ht="16.5" thickBot="1" x14ac:dyDescent="0.3">
      <c r="A42" s="17" t="s">
        <v>45</v>
      </c>
      <c r="B42" s="42">
        <v>2455</v>
      </c>
      <c r="C42" s="52"/>
      <c r="D42" s="42">
        <f>'Data Entry'!D42</f>
        <v>26104</v>
      </c>
      <c r="E42" s="52"/>
      <c r="F42" s="52"/>
      <c r="G42" s="52"/>
      <c r="H42" s="56"/>
    </row>
    <row r="43" spans="1:8" x14ac:dyDescent="0.2">
      <c r="B43" s="59"/>
      <c r="C43" s="59"/>
      <c r="D43" s="59"/>
      <c r="E43" s="59"/>
      <c r="F43" s="59"/>
      <c r="G43" s="59"/>
      <c r="H43" s="59"/>
    </row>
    <row r="44" spans="1:8" x14ac:dyDescent="0.2">
      <c r="A44" s="11" t="s">
        <v>58</v>
      </c>
      <c r="B44" s="59"/>
      <c r="C44" s="59"/>
      <c r="D44" s="59"/>
      <c r="E44" s="59"/>
      <c r="F44" s="59"/>
      <c r="G44" s="59"/>
      <c r="H44" s="59"/>
    </row>
    <row r="45" spans="1:8" x14ac:dyDescent="0.2">
      <c r="A45" s="11" t="s">
        <v>57</v>
      </c>
      <c r="B45" s="59"/>
      <c r="C45" s="59"/>
      <c r="D45" s="59"/>
      <c r="E45" s="59"/>
      <c r="F45" s="59"/>
      <c r="G45" s="59"/>
      <c r="H45" s="59"/>
    </row>
    <row r="46" spans="1:8" x14ac:dyDescent="0.2">
      <c r="A46" s="11" t="s">
        <v>60</v>
      </c>
      <c r="B46" s="59"/>
      <c r="C46" s="59"/>
      <c r="D46" s="59"/>
      <c r="E46" s="59"/>
      <c r="F46" s="59"/>
      <c r="G46" s="59"/>
      <c r="H46" s="59"/>
    </row>
    <row r="47" spans="1:8" x14ac:dyDescent="0.2">
      <c r="A47" s="11" t="s">
        <v>61</v>
      </c>
      <c r="B47" s="60">
        <v>81266</v>
      </c>
      <c r="C47" s="60"/>
      <c r="D47" s="60">
        <f>'Data Entry'!$D$47</f>
        <v>749316</v>
      </c>
      <c r="E47" s="59"/>
      <c r="F47" s="59"/>
      <c r="G47" s="59"/>
      <c r="H47" s="59"/>
    </row>
    <row r="48" spans="1:8" x14ac:dyDescent="0.2">
      <c r="B48" s="59"/>
      <c r="C48" s="59"/>
      <c r="D48" s="59"/>
      <c r="E48" s="59"/>
      <c r="F48" s="59"/>
      <c r="G48" s="59"/>
      <c r="H48" s="59"/>
    </row>
    <row r="49" spans="2:8" x14ac:dyDescent="0.2">
      <c r="B49" s="59"/>
      <c r="C49" s="59"/>
      <c r="D49" s="59"/>
      <c r="E49" s="59"/>
      <c r="F49" s="59"/>
      <c r="G49" s="59"/>
      <c r="H49" s="59"/>
    </row>
    <row r="50" spans="2:8" x14ac:dyDescent="0.2">
      <c r="B50" s="59"/>
      <c r="C50" s="59"/>
      <c r="D50" s="59"/>
      <c r="E50" s="59"/>
      <c r="F50" s="59"/>
      <c r="G50" s="59"/>
      <c r="H50" s="59"/>
    </row>
    <row r="51" spans="2:8" x14ac:dyDescent="0.2">
      <c r="B51" s="59"/>
      <c r="C51" s="59"/>
      <c r="D51" s="59"/>
      <c r="E51" s="59"/>
      <c r="F51" s="59"/>
      <c r="G51" s="59"/>
      <c r="H51" s="59"/>
    </row>
    <row r="52" spans="2:8" x14ac:dyDescent="0.2">
      <c r="B52" s="59"/>
      <c r="C52" s="59"/>
      <c r="D52" s="59"/>
      <c r="E52" s="59"/>
      <c r="F52" s="59"/>
      <c r="G52" s="59"/>
      <c r="H52" s="59"/>
    </row>
    <row r="53" spans="2:8" x14ac:dyDescent="0.2">
      <c r="B53" s="59"/>
      <c r="C53" s="59"/>
      <c r="D53" s="59"/>
      <c r="E53" s="59"/>
      <c r="F53" s="59"/>
      <c r="G53" s="59"/>
      <c r="H53" s="59"/>
    </row>
    <row r="54" spans="2:8" x14ac:dyDescent="0.2">
      <c r="B54" s="59"/>
      <c r="C54" s="59"/>
      <c r="D54" s="59"/>
      <c r="E54" s="59"/>
      <c r="F54" s="59"/>
      <c r="G54" s="59"/>
      <c r="H54" s="59"/>
    </row>
    <row r="55" spans="2:8" x14ac:dyDescent="0.2">
      <c r="B55" s="59"/>
      <c r="C55" s="59"/>
      <c r="D55" s="59"/>
      <c r="E55" s="59"/>
      <c r="F55" s="59"/>
      <c r="G55" s="59"/>
      <c r="H55" s="59"/>
    </row>
    <row r="56" spans="2:8" x14ac:dyDescent="0.2">
      <c r="B56" s="59"/>
      <c r="C56" s="59"/>
      <c r="D56" s="59"/>
      <c r="E56" s="59"/>
      <c r="F56" s="59"/>
      <c r="G56" s="59"/>
      <c r="H56" s="59"/>
    </row>
    <row r="57" spans="2:8" x14ac:dyDescent="0.2">
      <c r="B57" s="59"/>
      <c r="C57" s="59"/>
      <c r="D57" s="59"/>
      <c r="E57" s="59"/>
      <c r="F57" s="59"/>
      <c r="G57" s="59"/>
      <c r="H57" s="59"/>
    </row>
    <row r="58" spans="2:8" x14ac:dyDescent="0.2">
      <c r="B58" s="59"/>
      <c r="C58" s="59"/>
      <c r="D58" s="59"/>
      <c r="E58" s="59"/>
      <c r="F58" s="59"/>
      <c r="G58" s="59"/>
      <c r="H58" s="59"/>
    </row>
    <row r="59" spans="2:8" x14ac:dyDescent="0.2">
      <c r="B59" s="59"/>
      <c r="C59" s="59"/>
      <c r="D59" s="59"/>
      <c r="E59" s="59"/>
      <c r="F59" s="59"/>
      <c r="G59" s="59"/>
      <c r="H59" s="59"/>
    </row>
    <row r="60" spans="2:8" x14ac:dyDescent="0.2">
      <c r="B60" s="59"/>
      <c r="C60" s="59"/>
      <c r="D60" s="59"/>
      <c r="E60" s="59"/>
      <c r="F60" s="59"/>
      <c r="G60" s="59"/>
      <c r="H60" s="59"/>
    </row>
    <row r="61" spans="2:8" x14ac:dyDescent="0.2">
      <c r="B61" s="59"/>
      <c r="C61" s="59"/>
      <c r="D61" s="59"/>
      <c r="E61" s="59"/>
      <c r="F61" s="59"/>
      <c r="G61" s="59"/>
      <c r="H61" s="59"/>
    </row>
  </sheetData>
  <mergeCells count="5">
    <mergeCell ref="B14:F14"/>
    <mergeCell ref="A1:H1"/>
    <mergeCell ref="A2:H2"/>
    <mergeCell ref="A3:H3"/>
    <mergeCell ref="A4:H4"/>
  </mergeCells>
  <phoneticPr fontId="0" type="noConversion"/>
  <printOptions horizontalCentered="1"/>
  <pageMargins left="0.75" right="0.75" top="1" bottom="1" header="0.5" footer="0.5"/>
  <pageSetup scale="67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workbookViewId="0">
      <selection activeCell="G15" sqref="G15"/>
    </sheetView>
  </sheetViews>
  <sheetFormatPr defaultRowHeight="15" x14ac:dyDescent="0.2"/>
  <cols>
    <col min="1" max="1" width="50.140625" style="11" customWidth="1"/>
    <col min="2" max="2" width="14.7109375" style="11" customWidth="1"/>
    <col min="3" max="3" width="15.85546875" style="11" customWidth="1"/>
    <col min="4" max="4" width="14.7109375" style="11" customWidth="1"/>
    <col min="5" max="5" width="11" style="11" customWidth="1"/>
    <col min="6" max="6" width="18.42578125" style="11" customWidth="1"/>
    <col min="7" max="7" width="12.7109375" style="11" customWidth="1"/>
    <col min="8" max="8" width="11.42578125" style="11" bestFit="1" customWidth="1"/>
    <col min="9" max="16384" width="9.140625" style="11"/>
  </cols>
  <sheetData>
    <row r="1" spans="1:8" ht="15.75" x14ac:dyDescent="0.25">
      <c r="A1" s="65" t="s">
        <v>16</v>
      </c>
      <c r="B1" s="66"/>
      <c r="C1" s="66"/>
      <c r="D1" s="66"/>
      <c r="E1" s="66"/>
      <c r="F1" s="66"/>
      <c r="G1" s="66"/>
      <c r="H1" s="67"/>
    </row>
    <row r="2" spans="1:8" ht="15.75" x14ac:dyDescent="0.25">
      <c r="A2" s="68" t="s">
        <v>17</v>
      </c>
      <c r="B2" s="69"/>
      <c r="C2" s="69"/>
      <c r="D2" s="69"/>
      <c r="E2" s="69"/>
      <c r="F2" s="69"/>
      <c r="G2" s="69"/>
      <c r="H2" s="70"/>
    </row>
    <row r="3" spans="1:8" ht="15.75" x14ac:dyDescent="0.25">
      <c r="A3" s="68" t="str">
        <f>'Data Entry'!$A$3</f>
        <v>2016-17 FINANCIAL REPORT</v>
      </c>
      <c r="B3" s="69"/>
      <c r="C3" s="69"/>
      <c r="D3" s="69"/>
      <c r="E3" s="69"/>
      <c r="F3" s="69"/>
      <c r="G3" s="69"/>
      <c r="H3" s="70"/>
    </row>
    <row r="4" spans="1:8" ht="15.75" x14ac:dyDescent="0.25">
      <c r="A4" s="68" t="s">
        <v>75</v>
      </c>
      <c r="B4" s="69"/>
      <c r="C4" s="69"/>
      <c r="D4" s="69"/>
      <c r="E4" s="69"/>
      <c r="F4" s="69"/>
      <c r="G4" s="69"/>
      <c r="H4" s="70"/>
    </row>
    <row r="5" spans="1:8" x14ac:dyDescent="0.2">
      <c r="A5" s="13"/>
      <c r="B5" s="14"/>
      <c r="C5" s="14"/>
      <c r="D5" s="14"/>
      <c r="E5" s="14"/>
      <c r="F5" s="14"/>
      <c r="G5" s="14"/>
      <c r="H5" s="15"/>
    </row>
    <row r="6" spans="1:8" ht="15.75" x14ac:dyDescent="0.25">
      <c r="A6" s="16" t="s">
        <v>18</v>
      </c>
      <c r="B6" s="12" t="s">
        <v>19</v>
      </c>
      <c r="C6" s="12" t="s">
        <v>20</v>
      </c>
      <c r="D6" s="12" t="s">
        <v>21</v>
      </c>
      <c r="E6" s="12" t="s">
        <v>20</v>
      </c>
      <c r="F6" s="12" t="s">
        <v>22</v>
      </c>
      <c r="G6" s="12" t="s">
        <v>20</v>
      </c>
      <c r="H6" s="15"/>
    </row>
    <row r="7" spans="1:8" x14ac:dyDescent="0.2">
      <c r="A7" s="13"/>
      <c r="B7" s="14"/>
      <c r="C7" s="14"/>
      <c r="D7" s="14"/>
      <c r="E7" s="14"/>
      <c r="F7" s="14"/>
      <c r="G7" s="14"/>
      <c r="H7" s="15"/>
    </row>
    <row r="8" spans="1:8" x14ac:dyDescent="0.2">
      <c r="A8" s="13" t="s">
        <v>23</v>
      </c>
      <c r="B8" s="39">
        <f>455392+384322</f>
        <v>839714</v>
      </c>
      <c r="C8" s="40">
        <f>B8/B12</f>
        <v>0.1595</v>
      </c>
      <c r="D8" s="39">
        <f>'Data Entry'!D8</f>
        <v>9493412</v>
      </c>
      <c r="E8" s="40">
        <f>'Data Entry'!E8</f>
        <v>0.16320000000000001</v>
      </c>
      <c r="F8" s="39">
        <f>'Data Entry'!F8</f>
        <v>3286119869</v>
      </c>
      <c r="G8" s="40">
        <f>'Data Entry'!G8</f>
        <v>0.1321</v>
      </c>
      <c r="H8" s="41"/>
    </row>
    <row r="9" spans="1:8" x14ac:dyDescent="0.2">
      <c r="A9" s="13" t="s">
        <v>24</v>
      </c>
      <c r="B9" s="39">
        <f>4425724-19</f>
        <v>4425705</v>
      </c>
      <c r="C9" s="40">
        <f>B9/B12</f>
        <v>0.84050000000000002</v>
      </c>
      <c r="D9" s="39">
        <f>'Data Entry'!D9</f>
        <v>48573302</v>
      </c>
      <c r="E9" s="40">
        <f>'Data Entry'!E9</f>
        <v>0.83499999999999996</v>
      </c>
      <c r="F9" s="39">
        <f>'Data Entry'!F9</f>
        <v>21522040210</v>
      </c>
      <c r="G9" s="40">
        <f>'Data Entry'!G9</f>
        <v>0.86499999999999999</v>
      </c>
      <c r="H9" s="41"/>
    </row>
    <row r="10" spans="1:8" x14ac:dyDescent="0.2">
      <c r="A10" s="13" t="s">
        <v>25</v>
      </c>
      <c r="B10" s="39">
        <v>19</v>
      </c>
      <c r="C10" s="40">
        <f>B10/B12</f>
        <v>0</v>
      </c>
      <c r="D10" s="39">
        <f>'Data Entry'!D10</f>
        <v>103776</v>
      </c>
      <c r="E10" s="40">
        <f>'Data Entry'!E10</f>
        <v>1.8E-3</v>
      </c>
      <c r="F10" s="39">
        <f>'Data Entry'!F10</f>
        <v>47000042</v>
      </c>
      <c r="G10" s="40">
        <f>'Data Entry'!G10</f>
        <v>1.9E-3</v>
      </c>
      <c r="H10" s="41"/>
    </row>
    <row r="11" spans="1:8" x14ac:dyDescent="0.2">
      <c r="A11" s="13" t="s">
        <v>26</v>
      </c>
      <c r="B11" s="39">
        <v>0</v>
      </c>
      <c r="C11" s="40">
        <v>0</v>
      </c>
      <c r="D11" s="39">
        <f>'Data Entry'!D11</f>
        <v>0</v>
      </c>
      <c r="E11" s="40">
        <f>'Data Entry'!E11</f>
        <v>0</v>
      </c>
      <c r="F11" s="39">
        <f>'Data Entry'!F11</f>
        <v>24507821</v>
      </c>
      <c r="G11" s="40">
        <f>'Data Entry'!G11</f>
        <v>1E-3</v>
      </c>
      <c r="H11" s="41"/>
    </row>
    <row r="12" spans="1:8" ht="16.5" thickBot="1" x14ac:dyDescent="0.3">
      <c r="A12" s="17" t="s">
        <v>27</v>
      </c>
      <c r="B12" s="42">
        <f t="shared" ref="B12:C12" si="0">SUM(B8:B11)</f>
        <v>5265438</v>
      </c>
      <c r="C12" s="43">
        <f t="shared" si="0"/>
        <v>1</v>
      </c>
      <c r="D12" s="42">
        <f>'Data Entry'!D12</f>
        <v>58170490</v>
      </c>
      <c r="E12" s="43">
        <f>'Data Entry'!E12</f>
        <v>1</v>
      </c>
      <c r="F12" s="42">
        <f>'Data Entry'!F12</f>
        <v>24879667942</v>
      </c>
      <c r="G12" s="43">
        <f>'Data Entry'!G12</f>
        <v>1</v>
      </c>
      <c r="H12" s="44"/>
    </row>
    <row r="13" spans="1:8" x14ac:dyDescent="0.2">
      <c r="A13" s="13"/>
      <c r="B13" s="45"/>
      <c r="C13" s="45"/>
      <c r="D13" s="45"/>
      <c r="E13" s="45"/>
      <c r="F13" s="46"/>
      <c r="G13" s="40"/>
      <c r="H13" s="41"/>
    </row>
    <row r="14" spans="1:8" ht="15.75" x14ac:dyDescent="0.25">
      <c r="A14" s="16" t="s">
        <v>28</v>
      </c>
      <c r="B14" s="64" t="s">
        <v>29</v>
      </c>
      <c r="C14" s="64"/>
      <c r="D14" s="64"/>
      <c r="E14" s="64"/>
      <c r="F14" s="64"/>
      <c r="G14" s="47"/>
      <c r="H14" s="48" t="s">
        <v>27</v>
      </c>
    </row>
    <row r="15" spans="1:8" ht="15.75" x14ac:dyDescent="0.25">
      <c r="A15" s="16"/>
      <c r="B15" s="49" t="s">
        <v>19</v>
      </c>
      <c r="C15" s="47"/>
      <c r="D15" s="49" t="s">
        <v>21</v>
      </c>
      <c r="E15" s="47"/>
      <c r="F15" s="49" t="s">
        <v>22</v>
      </c>
      <c r="G15" s="47"/>
      <c r="H15" s="48" t="s">
        <v>30</v>
      </c>
    </row>
    <row r="16" spans="1:8" x14ac:dyDescent="0.2">
      <c r="A16" s="13"/>
      <c r="B16" s="45"/>
      <c r="C16" s="45"/>
      <c r="D16" s="45"/>
      <c r="E16" s="45"/>
      <c r="F16" s="45"/>
      <c r="G16" s="45"/>
      <c r="H16" s="41"/>
    </row>
    <row r="17" spans="1:8" x14ac:dyDescent="0.2">
      <c r="A17" s="13" t="s">
        <v>31</v>
      </c>
      <c r="B17" s="39">
        <v>4692</v>
      </c>
      <c r="C17" s="45"/>
      <c r="D17" s="39">
        <f>'Data Entry'!D17</f>
        <v>4274</v>
      </c>
      <c r="E17" s="39"/>
      <c r="F17" s="39">
        <f>'Data Entry'!F17</f>
        <v>4703</v>
      </c>
      <c r="G17" s="45"/>
      <c r="H17" s="50">
        <v>2981449</v>
      </c>
    </row>
    <row r="18" spans="1:8" x14ac:dyDescent="0.2">
      <c r="A18" s="13" t="s">
        <v>32</v>
      </c>
      <c r="B18" s="39">
        <v>928</v>
      </c>
      <c r="C18" s="45" t="s">
        <v>4</v>
      </c>
      <c r="D18" s="39">
        <f>'Data Entry'!D18</f>
        <v>915</v>
      </c>
      <c r="E18" s="39"/>
      <c r="F18" s="39">
        <f>'Data Entry'!F18</f>
        <v>969</v>
      </c>
      <c r="G18" s="45"/>
      <c r="H18" s="50">
        <v>589868</v>
      </c>
    </row>
    <row r="19" spans="1:8" x14ac:dyDescent="0.2">
      <c r="A19" s="13" t="s">
        <v>33</v>
      </c>
      <c r="B19" s="39">
        <v>377</v>
      </c>
      <c r="C19" s="45"/>
      <c r="D19" s="39">
        <f>'Data Entry'!D19</f>
        <v>580</v>
      </c>
      <c r="E19" s="39"/>
      <c r="F19" s="39">
        <f>'Data Entry'!F19</f>
        <v>206</v>
      </c>
      <c r="G19" s="45"/>
      <c r="H19" s="50">
        <v>239780</v>
      </c>
    </row>
    <row r="20" spans="1:8" x14ac:dyDescent="0.2">
      <c r="A20" s="13" t="s">
        <v>34</v>
      </c>
      <c r="B20" s="39">
        <v>437</v>
      </c>
      <c r="C20" s="45" t="s">
        <v>4</v>
      </c>
      <c r="D20" s="39">
        <f>'Data Entry'!D20</f>
        <v>485</v>
      </c>
      <c r="E20" s="39"/>
      <c r="F20" s="39">
        <f>'Data Entry'!F20</f>
        <v>573</v>
      </c>
      <c r="G20" s="45"/>
      <c r="H20" s="50">
        <v>277923</v>
      </c>
    </row>
    <row r="21" spans="1:8" ht="15.75" x14ac:dyDescent="0.25">
      <c r="A21" s="13" t="s">
        <v>35</v>
      </c>
      <c r="B21" s="39">
        <v>333</v>
      </c>
      <c r="C21" s="45"/>
      <c r="D21" s="39">
        <f>'Data Entry'!D21</f>
        <v>364</v>
      </c>
      <c r="E21" s="39"/>
      <c r="F21" s="39">
        <f>'Data Entry'!F21</f>
        <v>212</v>
      </c>
      <c r="G21" s="51" t="s">
        <v>50</v>
      </c>
      <c r="H21" s="50">
        <v>211548</v>
      </c>
    </row>
    <row r="22" spans="1:8" x14ac:dyDescent="0.2">
      <c r="A22" s="13" t="s">
        <v>36</v>
      </c>
      <c r="B22" s="39">
        <v>605</v>
      </c>
      <c r="C22" s="45"/>
      <c r="D22" s="39">
        <f>'Data Entry'!D22</f>
        <v>572</v>
      </c>
      <c r="E22" s="39"/>
      <c r="F22" s="39">
        <f>'Data Entry'!F22</f>
        <v>508</v>
      </c>
      <c r="G22" s="45"/>
      <c r="H22" s="50">
        <v>384322</v>
      </c>
    </row>
    <row r="23" spans="1:8" x14ac:dyDescent="0.2">
      <c r="A23" s="13" t="s">
        <v>37</v>
      </c>
      <c r="B23" s="39">
        <v>696</v>
      </c>
      <c r="C23" s="45"/>
      <c r="D23" s="39">
        <f>'Data Entry'!D23</f>
        <v>791</v>
      </c>
      <c r="E23" s="39"/>
      <c r="F23" s="39">
        <f>'Data Entry'!F23</f>
        <v>892</v>
      </c>
      <c r="G23" s="45"/>
      <c r="H23" s="50">
        <v>442523</v>
      </c>
    </row>
    <row r="24" spans="1:8" x14ac:dyDescent="0.2">
      <c r="A24" s="13" t="s">
        <v>38</v>
      </c>
      <c r="B24" s="39">
        <v>217</v>
      </c>
      <c r="C24" s="45"/>
      <c r="D24" s="39">
        <f>'Data Entry'!D24</f>
        <v>194</v>
      </c>
      <c r="E24" s="39"/>
      <c r="F24" s="39">
        <f>'Data Entry'!F24</f>
        <v>200</v>
      </c>
      <c r="G24" s="45"/>
      <c r="H24" s="50">
        <v>138025</v>
      </c>
    </row>
    <row r="25" spans="1:8" x14ac:dyDescent="0.2">
      <c r="A25" s="13"/>
      <c r="B25" s="39"/>
      <c r="C25" s="45"/>
      <c r="D25" s="39"/>
      <c r="E25" s="45"/>
      <c r="F25" s="39"/>
      <c r="G25" s="45"/>
      <c r="H25" s="50"/>
    </row>
    <row r="26" spans="1:8" ht="16.5" thickBot="1" x14ac:dyDescent="0.3">
      <c r="A26" s="17" t="s">
        <v>39</v>
      </c>
      <c r="B26" s="42">
        <f>SUM(B17:B25)</f>
        <v>8285</v>
      </c>
      <c r="C26" s="52"/>
      <c r="D26" s="42">
        <f>SUM(D17:D25)</f>
        <v>8175</v>
      </c>
      <c r="E26" s="52"/>
      <c r="F26" s="42">
        <f>SUM(F17:F25)</f>
        <v>8263</v>
      </c>
      <c r="G26" s="52"/>
      <c r="H26" s="53">
        <f>SUM(H17:H25)</f>
        <v>5265438</v>
      </c>
    </row>
    <row r="27" spans="1:8" x14ac:dyDescent="0.2">
      <c r="A27" s="13"/>
      <c r="B27" s="45"/>
      <c r="C27" s="45"/>
      <c r="D27" s="45"/>
      <c r="E27" s="45"/>
      <c r="F27" s="45"/>
      <c r="G27" s="45"/>
      <c r="H27" s="41"/>
    </row>
    <row r="28" spans="1:8" ht="15.75" x14ac:dyDescent="0.25">
      <c r="A28" s="16" t="s">
        <v>65</v>
      </c>
      <c r="B28" s="45"/>
      <c r="C28" s="45"/>
      <c r="D28" s="45"/>
      <c r="E28" s="45"/>
      <c r="F28" s="45"/>
      <c r="G28" s="45"/>
      <c r="H28" s="41"/>
    </row>
    <row r="29" spans="1:8" x14ac:dyDescent="0.2">
      <c r="A29" s="13" t="s">
        <v>40</v>
      </c>
      <c r="B29" s="39">
        <v>4171</v>
      </c>
      <c r="C29" s="39" t="s">
        <v>46</v>
      </c>
      <c r="D29" s="39">
        <f>'Data Entry'!D29</f>
        <v>3697</v>
      </c>
      <c r="E29" s="39"/>
      <c r="F29" s="39">
        <f>'Data Entry'!F29</f>
        <v>3959</v>
      </c>
      <c r="G29" s="39"/>
      <c r="H29" s="50">
        <v>1585154</v>
      </c>
    </row>
    <row r="30" spans="1:8" x14ac:dyDescent="0.2">
      <c r="A30" s="13" t="s">
        <v>53</v>
      </c>
      <c r="B30" s="39">
        <v>4243</v>
      </c>
      <c r="C30" s="39"/>
      <c r="D30" s="39">
        <f>'Data Entry'!D30</f>
        <v>4229</v>
      </c>
      <c r="E30" s="39"/>
      <c r="F30" s="39">
        <f>'Data Entry'!F30</f>
        <v>4741</v>
      </c>
      <c r="G30" s="39"/>
      <c r="H30" s="50">
        <v>386695</v>
      </c>
    </row>
    <row r="31" spans="1:8" x14ac:dyDescent="0.2">
      <c r="A31" s="13" t="s">
        <v>41</v>
      </c>
      <c r="B31" s="39">
        <v>6145</v>
      </c>
      <c r="C31" s="39"/>
      <c r="D31" s="39">
        <f>'Data Entry'!D31</f>
        <v>6051</v>
      </c>
      <c r="E31" s="39"/>
      <c r="F31" s="39">
        <f>'Data Entry'!F31</f>
        <v>7355</v>
      </c>
      <c r="G31" s="39"/>
      <c r="H31" s="50">
        <v>1009600</v>
      </c>
    </row>
    <row r="32" spans="1:8" x14ac:dyDescent="0.2">
      <c r="A32" s="13" t="s">
        <v>85</v>
      </c>
      <c r="B32" s="39">
        <v>0</v>
      </c>
      <c r="C32" s="39"/>
      <c r="D32" s="39">
        <f>'Data Entry'!D32</f>
        <v>2694</v>
      </c>
      <c r="E32" s="39"/>
      <c r="F32" s="39">
        <f>'Data Entry'!F32</f>
        <v>4164</v>
      </c>
      <c r="G32" s="39"/>
      <c r="H32" s="50">
        <v>0</v>
      </c>
    </row>
    <row r="33" spans="1:8" ht="15.75" thickBot="1" x14ac:dyDescent="0.25">
      <c r="A33" s="18" t="s">
        <v>82</v>
      </c>
      <c r="B33" s="54" t="s">
        <v>47</v>
      </c>
      <c r="C33" s="54"/>
      <c r="D33" s="54" t="str">
        <f>'Data Entry'!D33</f>
        <v>*</v>
      </c>
      <c r="E33" s="54"/>
      <c r="F33" s="54" t="str">
        <f>'Data Entry'!F33</f>
        <v>*</v>
      </c>
      <c r="G33" s="54"/>
      <c r="H33" s="55" t="s">
        <v>47</v>
      </c>
    </row>
    <row r="34" spans="1:8" x14ac:dyDescent="0.2">
      <c r="A34" s="13"/>
      <c r="B34" s="45"/>
      <c r="C34" s="45"/>
      <c r="D34" s="45"/>
      <c r="E34" s="45"/>
      <c r="F34" s="45"/>
      <c r="G34" s="45"/>
      <c r="H34" s="41"/>
    </row>
    <row r="35" spans="1:8" ht="15.75" x14ac:dyDescent="0.25">
      <c r="A35" s="16" t="s">
        <v>49</v>
      </c>
      <c r="B35" s="45"/>
      <c r="C35" s="45"/>
      <c r="D35" s="45"/>
      <c r="E35" s="45"/>
      <c r="F35" s="45"/>
      <c r="G35" s="45"/>
      <c r="H35" s="41"/>
    </row>
    <row r="36" spans="1:8" x14ac:dyDescent="0.2">
      <c r="A36" s="13" t="s">
        <v>42</v>
      </c>
      <c r="B36" s="39">
        <v>40500</v>
      </c>
      <c r="C36" s="39"/>
      <c r="D36" s="39">
        <f>'Data Entry'!D36</f>
        <v>261483</v>
      </c>
      <c r="E36" s="39"/>
      <c r="F36" s="39"/>
      <c r="G36" s="39"/>
      <c r="H36" s="50"/>
    </row>
    <row r="37" spans="1:8" x14ac:dyDescent="0.2">
      <c r="A37" s="13" t="s">
        <v>43</v>
      </c>
      <c r="B37" s="39">
        <v>62189</v>
      </c>
      <c r="C37" s="39"/>
      <c r="D37" s="39">
        <f>'Data Entry'!D37</f>
        <v>550488</v>
      </c>
      <c r="E37" s="39"/>
      <c r="F37" s="39"/>
      <c r="G37" s="39"/>
      <c r="H37" s="50"/>
    </row>
    <row r="38" spans="1:8" x14ac:dyDescent="0.2">
      <c r="A38" s="13" t="s">
        <v>44</v>
      </c>
      <c r="B38" s="39">
        <v>108859</v>
      </c>
      <c r="C38" s="39"/>
      <c r="D38" s="39">
        <f>'Data Entry'!D38</f>
        <v>1142261</v>
      </c>
      <c r="E38" s="39"/>
      <c r="F38" s="39"/>
      <c r="G38" s="39"/>
      <c r="H38" s="50"/>
    </row>
    <row r="39" spans="1:8" x14ac:dyDescent="0.2">
      <c r="A39" s="13"/>
      <c r="B39" s="45"/>
      <c r="C39" s="45"/>
      <c r="D39" s="45"/>
      <c r="E39" s="45"/>
      <c r="F39" s="45"/>
      <c r="G39" s="45"/>
      <c r="H39" s="41"/>
    </row>
    <row r="40" spans="1:8" ht="16.5" thickBot="1" x14ac:dyDescent="0.3">
      <c r="A40" s="17" t="s">
        <v>27</v>
      </c>
      <c r="B40" s="42">
        <f>SUM(B36:B39)</f>
        <v>211548</v>
      </c>
      <c r="C40" s="52" t="s">
        <v>50</v>
      </c>
      <c r="D40" s="42">
        <f>SUM(D36:D39)</f>
        <v>1954232</v>
      </c>
      <c r="E40" s="52"/>
      <c r="F40" s="52"/>
      <c r="G40" s="52"/>
      <c r="H40" s="56"/>
    </row>
    <row r="41" spans="1:8" ht="15.75" x14ac:dyDescent="0.25">
      <c r="A41" s="16"/>
      <c r="B41" s="57"/>
      <c r="C41" s="47"/>
      <c r="D41" s="57"/>
      <c r="E41" s="47"/>
      <c r="F41" s="47"/>
      <c r="G41" s="47"/>
      <c r="H41" s="58"/>
    </row>
    <row r="42" spans="1:8" ht="16.5" thickBot="1" x14ac:dyDescent="0.3">
      <c r="A42" s="17" t="s">
        <v>45</v>
      </c>
      <c r="B42" s="42">
        <v>3218</v>
      </c>
      <c r="C42" s="52"/>
      <c r="D42" s="42">
        <f>'Data Entry'!D42</f>
        <v>26104</v>
      </c>
      <c r="E42" s="52"/>
      <c r="F42" s="52"/>
      <c r="G42" s="52"/>
      <c r="H42" s="56"/>
    </row>
    <row r="43" spans="1:8" x14ac:dyDescent="0.2">
      <c r="B43" s="59"/>
      <c r="C43" s="59"/>
      <c r="D43" s="59"/>
      <c r="E43" s="59"/>
      <c r="F43" s="59"/>
      <c r="G43" s="59"/>
      <c r="H43" s="59"/>
    </row>
    <row r="44" spans="1:8" x14ac:dyDescent="0.2">
      <c r="A44" s="11" t="s">
        <v>58</v>
      </c>
      <c r="B44" s="59"/>
      <c r="C44" s="59"/>
      <c r="D44" s="59"/>
      <c r="E44" s="59"/>
      <c r="F44" s="59"/>
      <c r="G44" s="59"/>
      <c r="H44" s="59"/>
    </row>
    <row r="45" spans="1:8" x14ac:dyDescent="0.2">
      <c r="A45" s="11" t="s">
        <v>57</v>
      </c>
      <c r="B45" s="59"/>
      <c r="C45" s="59"/>
      <c r="D45" s="59"/>
      <c r="E45" s="59"/>
      <c r="F45" s="59"/>
      <c r="G45" s="59"/>
      <c r="H45" s="59"/>
    </row>
    <row r="46" spans="1:8" x14ac:dyDescent="0.2">
      <c r="A46" s="11" t="s">
        <v>60</v>
      </c>
      <c r="B46" s="59"/>
      <c r="C46" s="59"/>
      <c r="D46" s="59"/>
      <c r="E46" s="59"/>
      <c r="F46" s="59"/>
      <c r="G46" s="59"/>
      <c r="H46" s="59"/>
    </row>
    <row r="47" spans="1:8" x14ac:dyDescent="0.2">
      <c r="A47" s="11" t="s">
        <v>61</v>
      </c>
      <c r="B47" s="60">
        <v>92792</v>
      </c>
      <c r="C47" s="60"/>
      <c r="D47" s="60">
        <f>'Data Entry'!$D$47</f>
        <v>749316</v>
      </c>
      <c r="E47" s="59"/>
      <c r="F47" s="59"/>
      <c r="G47" s="59"/>
      <c r="H47" s="59"/>
    </row>
    <row r="48" spans="1:8" x14ac:dyDescent="0.2">
      <c r="B48" s="59"/>
      <c r="C48" s="59"/>
      <c r="D48" s="59"/>
      <c r="E48" s="59"/>
      <c r="F48" s="59"/>
      <c r="G48" s="59"/>
      <c r="H48" s="59"/>
    </row>
    <row r="49" spans="2:8" x14ac:dyDescent="0.2">
      <c r="B49" s="59"/>
      <c r="C49" s="59"/>
      <c r="D49" s="59"/>
      <c r="E49" s="59"/>
      <c r="F49" s="59"/>
      <c r="G49" s="59"/>
      <c r="H49" s="59"/>
    </row>
    <row r="50" spans="2:8" x14ac:dyDescent="0.2">
      <c r="B50" s="59"/>
      <c r="C50" s="59"/>
      <c r="D50" s="59"/>
      <c r="E50" s="59"/>
      <c r="F50" s="59"/>
      <c r="G50" s="59"/>
      <c r="H50" s="59"/>
    </row>
    <row r="51" spans="2:8" x14ac:dyDescent="0.2">
      <c r="B51" s="59"/>
      <c r="C51" s="59"/>
      <c r="D51" s="59"/>
      <c r="E51" s="59"/>
      <c r="F51" s="59"/>
      <c r="G51" s="59"/>
      <c r="H51" s="59"/>
    </row>
    <row r="52" spans="2:8" x14ac:dyDescent="0.2">
      <c r="B52" s="59"/>
      <c r="C52" s="59"/>
      <c r="D52" s="59"/>
      <c r="E52" s="59"/>
      <c r="F52" s="59"/>
      <c r="G52" s="59"/>
      <c r="H52" s="59"/>
    </row>
    <row r="53" spans="2:8" x14ac:dyDescent="0.2">
      <c r="B53" s="59"/>
      <c r="C53" s="59"/>
      <c r="D53" s="59"/>
      <c r="E53" s="59"/>
      <c r="F53" s="59"/>
      <c r="G53" s="59"/>
      <c r="H53" s="59"/>
    </row>
    <row r="54" spans="2:8" x14ac:dyDescent="0.2">
      <c r="B54" s="59"/>
      <c r="C54" s="59"/>
      <c r="D54" s="59"/>
      <c r="E54" s="59"/>
      <c r="F54" s="59"/>
      <c r="G54" s="59"/>
      <c r="H54" s="59"/>
    </row>
    <row r="55" spans="2:8" x14ac:dyDescent="0.2">
      <c r="B55" s="59"/>
      <c r="C55" s="59"/>
      <c r="D55" s="59"/>
      <c r="E55" s="59"/>
      <c r="F55" s="59"/>
      <c r="G55" s="59"/>
      <c r="H55" s="59"/>
    </row>
    <row r="56" spans="2:8" x14ac:dyDescent="0.2">
      <c r="B56" s="59"/>
      <c r="C56" s="59"/>
      <c r="D56" s="59"/>
      <c r="E56" s="59"/>
      <c r="F56" s="59"/>
      <c r="G56" s="59"/>
      <c r="H56" s="59"/>
    </row>
    <row r="57" spans="2:8" x14ac:dyDescent="0.2">
      <c r="B57" s="59"/>
      <c r="C57" s="59"/>
      <c r="D57" s="59"/>
      <c r="E57" s="59"/>
      <c r="F57" s="59"/>
      <c r="G57" s="59"/>
      <c r="H57" s="59"/>
    </row>
    <row r="58" spans="2:8" x14ac:dyDescent="0.2">
      <c r="B58" s="59"/>
      <c r="C58" s="59"/>
      <c r="D58" s="59"/>
      <c r="E58" s="59"/>
      <c r="F58" s="59"/>
      <c r="G58" s="59"/>
      <c r="H58" s="59"/>
    </row>
    <row r="59" spans="2:8" x14ac:dyDescent="0.2">
      <c r="B59" s="59"/>
      <c r="C59" s="59"/>
      <c r="D59" s="59"/>
      <c r="E59" s="59"/>
      <c r="F59" s="59"/>
      <c r="G59" s="59"/>
      <c r="H59" s="59"/>
    </row>
    <row r="60" spans="2:8" x14ac:dyDescent="0.2">
      <c r="B60" s="59"/>
      <c r="C60" s="59"/>
      <c r="D60" s="59"/>
      <c r="E60" s="59"/>
      <c r="F60" s="59"/>
      <c r="G60" s="59"/>
      <c r="H60" s="59"/>
    </row>
    <row r="61" spans="2:8" x14ac:dyDescent="0.2">
      <c r="B61" s="59"/>
      <c r="C61" s="59"/>
      <c r="D61" s="59"/>
      <c r="E61" s="59"/>
      <c r="F61" s="59"/>
      <c r="G61" s="59"/>
      <c r="H61" s="59"/>
    </row>
  </sheetData>
  <mergeCells count="5">
    <mergeCell ref="B14:F14"/>
    <mergeCell ref="A1:H1"/>
    <mergeCell ref="A2:H2"/>
    <mergeCell ref="A3:H3"/>
    <mergeCell ref="A4:H4"/>
  </mergeCells>
  <phoneticPr fontId="0" type="noConversion"/>
  <printOptions horizontalCentered="1"/>
  <pageMargins left="0.75" right="0.75" top="1" bottom="1" header="0.5" footer="0.5"/>
  <pageSetup scale="67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workbookViewId="0">
      <selection activeCell="G15" sqref="G15"/>
    </sheetView>
  </sheetViews>
  <sheetFormatPr defaultRowHeight="15" x14ac:dyDescent="0.2"/>
  <cols>
    <col min="1" max="1" width="50.28515625" style="11" customWidth="1"/>
    <col min="2" max="2" width="14.7109375" style="11" customWidth="1"/>
    <col min="3" max="3" width="15.85546875" style="11" customWidth="1"/>
    <col min="4" max="4" width="14.7109375" style="11" customWidth="1"/>
    <col min="5" max="5" width="11" style="11" customWidth="1"/>
    <col min="6" max="6" width="18.42578125" style="11" customWidth="1"/>
    <col min="7" max="7" width="12.7109375" style="11" customWidth="1"/>
    <col min="8" max="8" width="11.42578125" style="11" bestFit="1" customWidth="1"/>
    <col min="9" max="16384" width="9.140625" style="11"/>
  </cols>
  <sheetData>
    <row r="1" spans="1:8" ht="15.75" x14ac:dyDescent="0.25">
      <c r="A1" s="65" t="s">
        <v>16</v>
      </c>
      <c r="B1" s="66"/>
      <c r="C1" s="66"/>
      <c r="D1" s="66"/>
      <c r="E1" s="66"/>
      <c r="F1" s="66"/>
      <c r="G1" s="66"/>
      <c r="H1" s="67"/>
    </row>
    <row r="2" spans="1:8" ht="15.75" x14ac:dyDescent="0.25">
      <c r="A2" s="68" t="s">
        <v>17</v>
      </c>
      <c r="B2" s="69"/>
      <c r="C2" s="69"/>
      <c r="D2" s="69"/>
      <c r="E2" s="69"/>
      <c r="F2" s="69"/>
      <c r="G2" s="69"/>
      <c r="H2" s="70"/>
    </row>
    <row r="3" spans="1:8" ht="15.75" x14ac:dyDescent="0.25">
      <c r="A3" s="68" t="str">
        <f>'Data Entry'!$A$3</f>
        <v>2016-17 FINANCIAL REPORT</v>
      </c>
      <c r="B3" s="69"/>
      <c r="C3" s="69"/>
      <c r="D3" s="69"/>
      <c r="E3" s="69"/>
      <c r="F3" s="69"/>
      <c r="G3" s="69"/>
      <c r="H3" s="70"/>
    </row>
    <row r="4" spans="1:8" ht="15.75" x14ac:dyDescent="0.25">
      <c r="A4" s="68" t="s">
        <v>76</v>
      </c>
      <c r="B4" s="69"/>
      <c r="C4" s="69"/>
      <c r="D4" s="69"/>
      <c r="E4" s="69"/>
      <c r="F4" s="69"/>
      <c r="G4" s="69"/>
      <c r="H4" s="70"/>
    </row>
    <row r="5" spans="1:8" x14ac:dyDescent="0.2">
      <c r="A5" s="13"/>
      <c r="B5" s="14"/>
      <c r="C5" s="14"/>
      <c r="D5" s="14"/>
      <c r="E5" s="14"/>
      <c r="F5" s="14"/>
      <c r="G5" s="14"/>
      <c r="H5" s="15"/>
    </row>
    <row r="6" spans="1:8" ht="15.75" x14ac:dyDescent="0.25">
      <c r="A6" s="16" t="s">
        <v>18</v>
      </c>
      <c r="B6" s="12" t="s">
        <v>19</v>
      </c>
      <c r="C6" s="12" t="s">
        <v>20</v>
      </c>
      <c r="D6" s="12" t="s">
        <v>21</v>
      </c>
      <c r="E6" s="12" t="s">
        <v>20</v>
      </c>
      <c r="F6" s="12" t="s">
        <v>22</v>
      </c>
      <c r="G6" s="12" t="s">
        <v>20</v>
      </c>
      <c r="H6" s="15"/>
    </row>
    <row r="7" spans="1:8" x14ac:dyDescent="0.2">
      <c r="A7" s="13"/>
      <c r="B7" s="14"/>
      <c r="C7" s="14"/>
      <c r="D7" s="14"/>
      <c r="E7" s="14"/>
      <c r="F7" s="14"/>
      <c r="G7" s="14"/>
      <c r="H7" s="15"/>
    </row>
    <row r="8" spans="1:8" x14ac:dyDescent="0.2">
      <c r="A8" s="13" t="s">
        <v>23</v>
      </c>
      <c r="B8" s="39">
        <f>493023+410099</f>
        <v>903122</v>
      </c>
      <c r="C8" s="40">
        <f>B8/B12</f>
        <v>0.15790000000000001</v>
      </c>
      <c r="D8" s="39">
        <f>'Data Entry'!D8</f>
        <v>9493412</v>
      </c>
      <c r="E8" s="40">
        <f>'Data Entry'!E8</f>
        <v>0.16320000000000001</v>
      </c>
      <c r="F8" s="39">
        <f>'Data Entry'!F8</f>
        <v>3286119869</v>
      </c>
      <c r="G8" s="40">
        <f>'Data Entry'!G8</f>
        <v>0.1321</v>
      </c>
      <c r="H8" s="41"/>
    </row>
    <row r="9" spans="1:8" x14ac:dyDescent="0.2">
      <c r="A9" s="13" t="s">
        <v>24</v>
      </c>
      <c r="B9" s="39">
        <f>4815282-481</f>
        <v>4814801</v>
      </c>
      <c r="C9" s="40">
        <f>B9/B12</f>
        <v>0.84199999999999997</v>
      </c>
      <c r="D9" s="39">
        <f>'Data Entry'!D9</f>
        <v>48573302</v>
      </c>
      <c r="E9" s="40">
        <f>'Data Entry'!E9</f>
        <v>0.83499999999999996</v>
      </c>
      <c r="F9" s="39">
        <f>'Data Entry'!F9</f>
        <v>21522040210</v>
      </c>
      <c r="G9" s="40">
        <f>'Data Entry'!G9</f>
        <v>0.86499999999999999</v>
      </c>
      <c r="H9" s="41"/>
    </row>
    <row r="10" spans="1:8" x14ac:dyDescent="0.2">
      <c r="A10" s="13" t="s">
        <v>25</v>
      </c>
      <c r="B10" s="39">
        <v>481</v>
      </c>
      <c r="C10" s="40">
        <f>B10/B12</f>
        <v>1E-4</v>
      </c>
      <c r="D10" s="39">
        <f>'Data Entry'!D10</f>
        <v>103776</v>
      </c>
      <c r="E10" s="40">
        <f>'Data Entry'!E10</f>
        <v>1.8E-3</v>
      </c>
      <c r="F10" s="39">
        <f>'Data Entry'!F10</f>
        <v>47000042</v>
      </c>
      <c r="G10" s="40">
        <f>'Data Entry'!G10</f>
        <v>1.9E-3</v>
      </c>
      <c r="H10" s="41"/>
    </row>
    <row r="11" spans="1:8" x14ac:dyDescent="0.2">
      <c r="A11" s="13" t="s">
        <v>26</v>
      </c>
      <c r="B11" s="39">
        <v>0</v>
      </c>
      <c r="C11" s="40">
        <v>0</v>
      </c>
      <c r="D11" s="39">
        <f>'Data Entry'!D11</f>
        <v>0</v>
      </c>
      <c r="E11" s="40">
        <f>'Data Entry'!E11</f>
        <v>0</v>
      </c>
      <c r="F11" s="39">
        <f>'Data Entry'!F11</f>
        <v>24507821</v>
      </c>
      <c r="G11" s="40">
        <f>'Data Entry'!G11</f>
        <v>1E-3</v>
      </c>
      <c r="H11" s="41"/>
    </row>
    <row r="12" spans="1:8" ht="16.5" thickBot="1" x14ac:dyDescent="0.3">
      <c r="A12" s="17" t="s">
        <v>27</v>
      </c>
      <c r="B12" s="42">
        <f t="shared" ref="B12:C12" si="0">SUM(B8:B11)</f>
        <v>5718404</v>
      </c>
      <c r="C12" s="43">
        <f t="shared" si="0"/>
        <v>1</v>
      </c>
      <c r="D12" s="42">
        <f>'Data Entry'!D12</f>
        <v>58170490</v>
      </c>
      <c r="E12" s="43">
        <f>'Data Entry'!E12</f>
        <v>1</v>
      </c>
      <c r="F12" s="42">
        <f>'Data Entry'!F12</f>
        <v>24879667942</v>
      </c>
      <c r="G12" s="43">
        <f>'Data Entry'!G12</f>
        <v>1</v>
      </c>
      <c r="H12" s="44"/>
    </row>
    <row r="13" spans="1:8" x14ac:dyDescent="0.2">
      <c r="A13" s="13"/>
      <c r="B13" s="45"/>
      <c r="C13" s="45"/>
      <c r="D13" s="45"/>
      <c r="E13" s="45"/>
      <c r="F13" s="46"/>
      <c r="G13" s="40"/>
      <c r="H13" s="41"/>
    </row>
    <row r="14" spans="1:8" ht="15.75" x14ac:dyDescent="0.25">
      <c r="A14" s="16" t="s">
        <v>28</v>
      </c>
      <c r="B14" s="64" t="s">
        <v>29</v>
      </c>
      <c r="C14" s="64"/>
      <c r="D14" s="64"/>
      <c r="E14" s="64"/>
      <c r="F14" s="64"/>
      <c r="G14" s="47"/>
      <c r="H14" s="48" t="s">
        <v>27</v>
      </c>
    </row>
    <row r="15" spans="1:8" ht="15.75" x14ac:dyDescent="0.25">
      <c r="A15" s="16"/>
      <c r="B15" s="49" t="s">
        <v>19</v>
      </c>
      <c r="C15" s="47"/>
      <c r="D15" s="49" t="s">
        <v>21</v>
      </c>
      <c r="E15" s="47"/>
      <c r="F15" s="49" t="s">
        <v>22</v>
      </c>
      <c r="G15" s="47"/>
      <c r="H15" s="48" t="s">
        <v>30</v>
      </c>
    </row>
    <row r="16" spans="1:8" x14ac:dyDescent="0.2">
      <c r="A16" s="13"/>
      <c r="B16" s="45"/>
      <c r="C16" s="45"/>
      <c r="D16" s="45"/>
      <c r="E16" s="45"/>
      <c r="F16" s="45"/>
      <c r="G16" s="45"/>
      <c r="H16" s="41"/>
    </row>
    <row r="17" spans="1:8" x14ac:dyDescent="0.2">
      <c r="A17" s="13" t="s">
        <v>31</v>
      </c>
      <c r="B17" s="39">
        <v>4734</v>
      </c>
      <c r="C17" s="45"/>
      <c r="D17" s="39">
        <f>'Data Entry'!D17</f>
        <v>4274</v>
      </c>
      <c r="E17" s="39"/>
      <c r="F17" s="39">
        <f>'Data Entry'!F17</f>
        <v>4703</v>
      </c>
      <c r="G17" s="45"/>
      <c r="H17" s="50">
        <v>3275423</v>
      </c>
    </row>
    <row r="18" spans="1:8" x14ac:dyDescent="0.2">
      <c r="A18" s="13" t="s">
        <v>32</v>
      </c>
      <c r="B18" s="39">
        <v>834</v>
      </c>
      <c r="C18" s="45" t="s">
        <v>4</v>
      </c>
      <c r="D18" s="39">
        <f>'Data Entry'!D18</f>
        <v>915</v>
      </c>
      <c r="E18" s="39"/>
      <c r="F18" s="39">
        <f>'Data Entry'!F18</f>
        <v>969</v>
      </c>
      <c r="G18" s="45"/>
      <c r="H18" s="50">
        <v>577051</v>
      </c>
    </row>
    <row r="19" spans="1:8" x14ac:dyDescent="0.2">
      <c r="A19" s="13" t="s">
        <v>33</v>
      </c>
      <c r="B19" s="39">
        <v>314</v>
      </c>
      <c r="C19" s="45"/>
      <c r="D19" s="39">
        <f>'Data Entry'!D19</f>
        <v>580</v>
      </c>
      <c r="E19" s="39"/>
      <c r="F19" s="39">
        <f>'Data Entry'!F19</f>
        <v>206</v>
      </c>
      <c r="G19" s="45"/>
      <c r="H19" s="50">
        <v>217344</v>
      </c>
    </row>
    <row r="20" spans="1:8" x14ac:dyDescent="0.2">
      <c r="A20" s="13" t="s">
        <v>34</v>
      </c>
      <c r="B20" s="39">
        <v>486</v>
      </c>
      <c r="C20" s="45" t="s">
        <v>4</v>
      </c>
      <c r="D20" s="39">
        <f>'Data Entry'!D20</f>
        <v>485</v>
      </c>
      <c r="E20" s="39"/>
      <c r="F20" s="39">
        <f>'Data Entry'!F20</f>
        <v>573</v>
      </c>
      <c r="G20" s="45"/>
      <c r="H20" s="50">
        <v>336282</v>
      </c>
    </row>
    <row r="21" spans="1:8" ht="15.75" x14ac:dyDescent="0.25">
      <c r="A21" s="13" t="s">
        <v>35</v>
      </c>
      <c r="B21" s="39">
        <v>443</v>
      </c>
      <c r="C21" s="45"/>
      <c r="D21" s="39">
        <f>'Data Entry'!D21</f>
        <v>364</v>
      </c>
      <c r="E21" s="39"/>
      <c r="F21" s="39">
        <f>'Data Entry'!F21</f>
        <v>212</v>
      </c>
      <c r="G21" s="51" t="s">
        <v>50</v>
      </c>
      <c r="H21" s="50">
        <v>306529</v>
      </c>
    </row>
    <row r="22" spans="1:8" x14ac:dyDescent="0.2">
      <c r="A22" s="13" t="s">
        <v>36</v>
      </c>
      <c r="B22" s="39">
        <v>593</v>
      </c>
      <c r="C22" s="45"/>
      <c r="D22" s="39">
        <f>'Data Entry'!D22</f>
        <v>572</v>
      </c>
      <c r="E22" s="39"/>
      <c r="F22" s="39">
        <f>'Data Entry'!F22</f>
        <v>508</v>
      </c>
      <c r="G22" s="45"/>
      <c r="H22" s="50">
        <v>410099</v>
      </c>
    </row>
    <row r="23" spans="1:8" x14ac:dyDescent="0.2">
      <c r="A23" s="13" t="s">
        <v>37</v>
      </c>
      <c r="B23" s="39">
        <v>679</v>
      </c>
      <c r="C23" s="45"/>
      <c r="D23" s="39">
        <f>'Data Entry'!D23</f>
        <v>791</v>
      </c>
      <c r="E23" s="39"/>
      <c r="F23" s="39">
        <f>'Data Entry'!F23</f>
        <v>892</v>
      </c>
      <c r="G23" s="45"/>
      <c r="H23" s="50">
        <v>469771</v>
      </c>
    </row>
    <row r="24" spans="1:8" x14ac:dyDescent="0.2">
      <c r="A24" s="13" t="s">
        <v>38</v>
      </c>
      <c r="B24" s="39">
        <v>182</v>
      </c>
      <c r="C24" s="45"/>
      <c r="D24" s="39">
        <f>'Data Entry'!D24</f>
        <v>194</v>
      </c>
      <c r="E24" s="39"/>
      <c r="F24" s="39">
        <f>'Data Entry'!F24</f>
        <v>200</v>
      </c>
      <c r="G24" s="45"/>
      <c r="H24" s="50">
        <v>125905</v>
      </c>
    </row>
    <row r="25" spans="1:8" x14ac:dyDescent="0.2">
      <c r="A25" s="13"/>
      <c r="B25" s="39"/>
      <c r="C25" s="45"/>
      <c r="D25" s="39"/>
      <c r="E25" s="45"/>
      <c r="F25" s="39"/>
      <c r="G25" s="45"/>
      <c r="H25" s="50"/>
    </row>
    <row r="26" spans="1:8" ht="16.5" thickBot="1" x14ac:dyDescent="0.3">
      <c r="A26" s="17" t="s">
        <v>39</v>
      </c>
      <c r="B26" s="42">
        <f>SUM(B17:B25)</f>
        <v>8265</v>
      </c>
      <c r="C26" s="52"/>
      <c r="D26" s="42">
        <f>SUM(D17:D25)</f>
        <v>8175</v>
      </c>
      <c r="E26" s="52"/>
      <c r="F26" s="42">
        <f>SUM(F17:F25)</f>
        <v>8263</v>
      </c>
      <c r="G26" s="52"/>
      <c r="H26" s="53">
        <f>SUM(H17:H25)</f>
        <v>5718404</v>
      </c>
    </row>
    <row r="27" spans="1:8" x14ac:dyDescent="0.2">
      <c r="A27" s="13"/>
      <c r="B27" s="45"/>
      <c r="C27" s="45"/>
      <c r="D27" s="45"/>
      <c r="E27" s="45"/>
      <c r="F27" s="45"/>
      <c r="G27" s="45"/>
      <c r="H27" s="41"/>
    </row>
    <row r="28" spans="1:8" ht="15.75" x14ac:dyDescent="0.25">
      <c r="A28" s="16" t="s">
        <v>65</v>
      </c>
      <c r="B28" s="45"/>
      <c r="C28" s="45"/>
      <c r="D28" s="45"/>
      <c r="E28" s="45"/>
      <c r="F28" s="45"/>
      <c r="G28" s="45"/>
      <c r="H28" s="41"/>
    </row>
    <row r="29" spans="1:8" x14ac:dyDescent="0.2">
      <c r="A29" s="13" t="s">
        <v>40</v>
      </c>
      <c r="B29" s="39">
        <v>4159</v>
      </c>
      <c r="C29" s="39" t="s">
        <v>46</v>
      </c>
      <c r="D29" s="39">
        <f>'Data Entry'!D29</f>
        <v>3697</v>
      </c>
      <c r="E29" s="39"/>
      <c r="F29" s="39">
        <f>'Data Entry'!F29</f>
        <v>3959</v>
      </c>
      <c r="G29" s="39"/>
      <c r="H29" s="50">
        <v>1779414</v>
      </c>
    </row>
    <row r="30" spans="1:8" x14ac:dyDescent="0.2">
      <c r="A30" s="13" t="s">
        <v>53</v>
      </c>
      <c r="B30" s="39">
        <v>4288</v>
      </c>
      <c r="C30" s="39"/>
      <c r="D30" s="39">
        <f>'Data Entry'!D30</f>
        <v>4229</v>
      </c>
      <c r="E30" s="39"/>
      <c r="F30" s="39">
        <f>'Data Entry'!F30</f>
        <v>4741</v>
      </c>
      <c r="G30" s="39"/>
      <c r="H30" s="50">
        <v>570508</v>
      </c>
    </row>
    <row r="31" spans="1:8" x14ac:dyDescent="0.2">
      <c r="A31" s="13" t="s">
        <v>41</v>
      </c>
      <c r="B31" s="39">
        <v>7062</v>
      </c>
      <c r="C31" s="39"/>
      <c r="D31" s="39">
        <f>'Data Entry'!D31</f>
        <v>6051</v>
      </c>
      <c r="E31" s="39"/>
      <c r="F31" s="39">
        <f>'Data Entry'!F31</f>
        <v>7355</v>
      </c>
      <c r="G31" s="39"/>
      <c r="H31" s="50">
        <v>925501</v>
      </c>
    </row>
    <row r="32" spans="1:8" x14ac:dyDescent="0.2">
      <c r="A32" s="13" t="s">
        <v>85</v>
      </c>
      <c r="B32" s="39">
        <v>0</v>
      </c>
      <c r="C32" s="39"/>
      <c r="D32" s="39">
        <f>'Data Entry'!D32</f>
        <v>2694</v>
      </c>
      <c r="E32" s="39"/>
      <c r="F32" s="39">
        <f>'Data Entry'!F32</f>
        <v>4164</v>
      </c>
      <c r="G32" s="39"/>
      <c r="H32" s="50">
        <v>0</v>
      </c>
    </row>
    <row r="33" spans="1:8" ht="15.75" thickBot="1" x14ac:dyDescent="0.25">
      <c r="A33" s="18" t="s">
        <v>78</v>
      </c>
      <c r="B33" s="54" t="s">
        <v>47</v>
      </c>
      <c r="C33" s="54"/>
      <c r="D33" s="54" t="str">
        <f>'Data Entry'!D33</f>
        <v>*</v>
      </c>
      <c r="E33" s="54"/>
      <c r="F33" s="54" t="str">
        <f>'Data Entry'!F33</f>
        <v>*</v>
      </c>
      <c r="G33" s="54"/>
      <c r="H33" s="55" t="s">
        <v>47</v>
      </c>
    </row>
    <row r="34" spans="1:8" x14ac:dyDescent="0.2">
      <c r="A34" s="13"/>
      <c r="B34" s="45"/>
      <c r="C34" s="45"/>
      <c r="D34" s="45"/>
      <c r="E34" s="45"/>
      <c r="F34" s="45"/>
      <c r="G34" s="45"/>
      <c r="H34" s="41"/>
    </row>
    <row r="35" spans="1:8" ht="15.75" x14ac:dyDescent="0.25">
      <c r="A35" s="16" t="s">
        <v>49</v>
      </c>
      <c r="B35" s="45"/>
      <c r="C35" s="45"/>
      <c r="D35" s="45"/>
      <c r="E35" s="45"/>
      <c r="F35" s="45"/>
      <c r="G35" s="45"/>
      <c r="H35" s="41"/>
    </row>
    <row r="36" spans="1:8" x14ac:dyDescent="0.2">
      <c r="A36" s="13" t="s">
        <v>42</v>
      </c>
      <c r="B36" s="39">
        <v>58683</v>
      </c>
      <c r="C36" s="39"/>
      <c r="D36" s="39">
        <f>'Data Entry'!D36</f>
        <v>261483</v>
      </c>
      <c r="E36" s="39"/>
      <c r="F36" s="39"/>
      <c r="G36" s="39"/>
      <c r="H36" s="50"/>
    </row>
    <row r="37" spans="1:8" x14ac:dyDescent="0.2">
      <c r="A37" s="13" t="s">
        <v>43</v>
      </c>
      <c r="B37" s="39">
        <v>90111</v>
      </c>
      <c r="C37" s="39"/>
      <c r="D37" s="39">
        <f>'Data Entry'!D37</f>
        <v>550488</v>
      </c>
      <c r="E37" s="39"/>
      <c r="F37" s="39"/>
      <c r="G37" s="39"/>
      <c r="H37" s="50"/>
    </row>
    <row r="38" spans="1:8" x14ac:dyDescent="0.2">
      <c r="A38" s="13" t="s">
        <v>44</v>
      </c>
      <c r="B38" s="39">
        <v>157735</v>
      </c>
      <c r="C38" s="39"/>
      <c r="D38" s="39">
        <f>'Data Entry'!D38</f>
        <v>1142261</v>
      </c>
      <c r="E38" s="39"/>
      <c r="F38" s="39"/>
      <c r="G38" s="39"/>
      <c r="H38" s="50"/>
    </row>
    <row r="39" spans="1:8" x14ac:dyDescent="0.2">
      <c r="A39" s="13"/>
      <c r="B39" s="45"/>
      <c r="C39" s="45"/>
      <c r="D39" s="45"/>
      <c r="E39" s="45"/>
      <c r="F39" s="45"/>
      <c r="G39" s="45"/>
      <c r="H39" s="41"/>
    </row>
    <row r="40" spans="1:8" ht="16.5" thickBot="1" x14ac:dyDescent="0.3">
      <c r="A40" s="17" t="s">
        <v>27</v>
      </c>
      <c r="B40" s="42">
        <f>SUM(B36:B39)</f>
        <v>306529</v>
      </c>
      <c r="C40" s="52" t="s">
        <v>50</v>
      </c>
      <c r="D40" s="42">
        <f>SUM(D36:D39)</f>
        <v>1954232</v>
      </c>
      <c r="E40" s="52"/>
      <c r="F40" s="52"/>
      <c r="G40" s="52"/>
      <c r="H40" s="56"/>
    </row>
    <row r="41" spans="1:8" ht="15.75" x14ac:dyDescent="0.25">
      <c r="A41" s="16"/>
      <c r="B41" s="57"/>
      <c r="C41" s="47"/>
      <c r="D41" s="57"/>
      <c r="E41" s="47"/>
      <c r="F41" s="47"/>
      <c r="G41" s="47"/>
      <c r="H41" s="58"/>
    </row>
    <row r="42" spans="1:8" ht="16.5" thickBot="1" x14ac:dyDescent="0.3">
      <c r="A42" s="17" t="s">
        <v>45</v>
      </c>
      <c r="B42" s="42">
        <v>3294</v>
      </c>
      <c r="C42" s="52"/>
      <c r="D42" s="42">
        <f>'Data Entry'!D42</f>
        <v>26104</v>
      </c>
      <c r="E42" s="52"/>
      <c r="F42" s="52"/>
      <c r="G42" s="52"/>
      <c r="H42" s="56"/>
    </row>
    <row r="43" spans="1:8" x14ac:dyDescent="0.2">
      <c r="B43" s="59"/>
      <c r="C43" s="59"/>
      <c r="D43" s="59"/>
      <c r="E43" s="59"/>
      <c r="F43" s="59"/>
      <c r="G43" s="59"/>
      <c r="H43" s="59"/>
    </row>
    <row r="44" spans="1:8" x14ac:dyDescent="0.2">
      <c r="A44" s="11" t="s">
        <v>58</v>
      </c>
      <c r="B44" s="59"/>
      <c r="C44" s="59"/>
      <c r="D44" s="59"/>
      <c r="E44" s="59"/>
      <c r="F44" s="59"/>
      <c r="G44" s="59"/>
      <c r="H44" s="59"/>
    </row>
    <row r="45" spans="1:8" x14ac:dyDescent="0.2">
      <c r="A45" s="11" t="s">
        <v>57</v>
      </c>
      <c r="B45" s="59"/>
      <c r="C45" s="59"/>
      <c r="D45" s="59"/>
      <c r="E45" s="59"/>
      <c r="F45" s="59"/>
      <c r="G45" s="59"/>
      <c r="H45" s="59"/>
    </row>
    <row r="46" spans="1:8" x14ac:dyDescent="0.2">
      <c r="A46" s="11" t="s">
        <v>60</v>
      </c>
      <c r="B46" s="59"/>
      <c r="C46" s="59"/>
      <c r="D46" s="59"/>
      <c r="E46" s="59"/>
      <c r="F46" s="59"/>
      <c r="G46" s="59"/>
      <c r="H46" s="59"/>
    </row>
    <row r="47" spans="1:8" x14ac:dyDescent="0.2">
      <c r="A47" s="11" t="s">
        <v>61</v>
      </c>
      <c r="B47" s="60">
        <v>79245</v>
      </c>
      <c r="C47" s="60"/>
      <c r="D47" s="60">
        <f>'Data Entry'!$D$47</f>
        <v>749316</v>
      </c>
      <c r="E47" s="59"/>
      <c r="F47" s="59"/>
      <c r="G47" s="59"/>
      <c r="H47" s="59"/>
    </row>
    <row r="48" spans="1:8" x14ac:dyDescent="0.2">
      <c r="B48" s="59"/>
      <c r="C48" s="59"/>
      <c r="D48" s="59"/>
      <c r="E48" s="59"/>
      <c r="F48" s="59"/>
      <c r="G48" s="59"/>
      <c r="H48" s="59"/>
    </row>
    <row r="49" spans="2:8" x14ac:dyDescent="0.2">
      <c r="B49" s="59"/>
      <c r="C49" s="59"/>
      <c r="D49" s="59"/>
      <c r="E49" s="59"/>
      <c r="F49" s="59"/>
      <c r="G49" s="59"/>
      <c r="H49" s="59"/>
    </row>
    <row r="50" spans="2:8" x14ac:dyDescent="0.2">
      <c r="B50" s="59"/>
      <c r="C50" s="59"/>
      <c r="D50" s="59"/>
      <c r="E50" s="59"/>
      <c r="F50" s="59"/>
      <c r="G50" s="59"/>
      <c r="H50" s="59"/>
    </row>
    <row r="51" spans="2:8" x14ac:dyDescent="0.2">
      <c r="B51" s="59"/>
      <c r="C51" s="59"/>
      <c r="D51" s="59"/>
      <c r="E51" s="59"/>
      <c r="F51" s="59"/>
      <c r="G51" s="59"/>
      <c r="H51" s="59"/>
    </row>
    <row r="52" spans="2:8" x14ac:dyDescent="0.2">
      <c r="B52" s="59"/>
      <c r="C52" s="59"/>
      <c r="D52" s="59"/>
      <c r="E52" s="59"/>
      <c r="F52" s="59"/>
      <c r="G52" s="59"/>
      <c r="H52" s="59"/>
    </row>
    <row r="53" spans="2:8" x14ac:dyDescent="0.2">
      <c r="B53" s="59"/>
      <c r="C53" s="59"/>
      <c r="D53" s="59"/>
      <c r="E53" s="59"/>
      <c r="F53" s="59"/>
      <c r="G53" s="59"/>
      <c r="H53" s="59"/>
    </row>
    <row r="54" spans="2:8" x14ac:dyDescent="0.2">
      <c r="B54" s="59"/>
      <c r="C54" s="59"/>
      <c r="D54" s="59"/>
      <c r="E54" s="59"/>
      <c r="F54" s="59"/>
      <c r="G54" s="59"/>
      <c r="H54" s="59"/>
    </row>
    <row r="55" spans="2:8" x14ac:dyDescent="0.2">
      <c r="B55" s="59"/>
      <c r="C55" s="59"/>
      <c r="D55" s="59"/>
      <c r="E55" s="59"/>
      <c r="F55" s="59"/>
      <c r="G55" s="59"/>
      <c r="H55" s="59"/>
    </row>
    <row r="56" spans="2:8" x14ac:dyDescent="0.2">
      <c r="B56" s="59"/>
      <c r="C56" s="59"/>
      <c r="D56" s="59"/>
      <c r="E56" s="59"/>
      <c r="F56" s="59"/>
      <c r="G56" s="59"/>
      <c r="H56" s="59"/>
    </row>
    <row r="57" spans="2:8" x14ac:dyDescent="0.2">
      <c r="B57" s="59"/>
      <c r="C57" s="59"/>
      <c r="D57" s="59"/>
      <c r="E57" s="59"/>
      <c r="F57" s="59"/>
      <c r="G57" s="59"/>
      <c r="H57" s="59"/>
    </row>
    <row r="58" spans="2:8" x14ac:dyDescent="0.2">
      <c r="B58" s="59"/>
      <c r="C58" s="59"/>
      <c r="D58" s="59"/>
      <c r="E58" s="59"/>
      <c r="F58" s="59"/>
      <c r="G58" s="59"/>
      <c r="H58" s="59"/>
    </row>
    <row r="59" spans="2:8" x14ac:dyDescent="0.2">
      <c r="B59" s="59"/>
      <c r="C59" s="59"/>
      <c r="D59" s="59"/>
      <c r="E59" s="59"/>
      <c r="F59" s="59"/>
      <c r="G59" s="59"/>
      <c r="H59" s="59"/>
    </row>
    <row r="60" spans="2:8" x14ac:dyDescent="0.2">
      <c r="B60" s="59"/>
      <c r="C60" s="59"/>
      <c r="D60" s="59"/>
      <c r="E60" s="59"/>
      <c r="F60" s="59"/>
      <c r="G60" s="59"/>
      <c r="H60" s="59"/>
    </row>
    <row r="61" spans="2:8" x14ac:dyDescent="0.2">
      <c r="B61" s="59"/>
      <c r="C61" s="59"/>
      <c r="D61" s="59"/>
      <c r="E61" s="59"/>
      <c r="F61" s="59"/>
      <c r="G61" s="59"/>
      <c r="H61" s="59"/>
    </row>
  </sheetData>
  <mergeCells count="5">
    <mergeCell ref="B14:F14"/>
    <mergeCell ref="A1:H1"/>
    <mergeCell ref="A2:H2"/>
    <mergeCell ref="A3:H3"/>
    <mergeCell ref="A4:H4"/>
  </mergeCells>
  <phoneticPr fontId="0" type="noConversion"/>
  <printOptions horizontalCentered="1"/>
  <pageMargins left="0.75" right="0.75" top="1" bottom="1" header="0.5" footer="0.5"/>
  <pageSetup scale="67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workbookViewId="0">
      <selection activeCell="G15" sqref="G15"/>
    </sheetView>
  </sheetViews>
  <sheetFormatPr defaultRowHeight="15" x14ac:dyDescent="0.2"/>
  <cols>
    <col min="1" max="1" width="49.5703125" style="11" customWidth="1"/>
    <col min="2" max="2" width="14.7109375" style="11" customWidth="1"/>
    <col min="3" max="3" width="15.85546875" style="11" customWidth="1"/>
    <col min="4" max="4" width="14.7109375" style="11" customWidth="1"/>
    <col min="5" max="5" width="11" style="11" customWidth="1"/>
    <col min="6" max="6" width="18.42578125" style="11" customWidth="1"/>
    <col min="7" max="7" width="12.7109375" style="11" customWidth="1"/>
    <col min="8" max="8" width="11.42578125" style="11" bestFit="1" customWidth="1"/>
    <col min="9" max="16384" width="9.140625" style="11"/>
  </cols>
  <sheetData>
    <row r="1" spans="1:8" ht="15.75" x14ac:dyDescent="0.25">
      <c r="A1" s="65" t="s">
        <v>16</v>
      </c>
      <c r="B1" s="66"/>
      <c r="C1" s="66"/>
      <c r="D1" s="66"/>
      <c r="E1" s="66"/>
      <c r="F1" s="66"/>
      <c r="G1" s="66"/>
      <c r="H1" s="67"/>
    </row>
    <row r="2" spans="1:8" ht="15.75" x14ac:dyDescent="0.25">
      <c r="A2" s="68" t="s">
        <v>17</v>
      </c>
      <c r="B2" s="69"/>
      <c r="C2" s="69"/>
      <c r="D2" s="69"/>
      <c r="E2" s="69"/>
      <c r="F2" s="69"/>
      <c r="G2" s="69"/>
      <c r="H2" s="70"/>
    </row>
    <row r="3" spans="1:8" ht="15.75" x14ac:dyDescent="0.25">
      <c r="A3" s="68" t="str">
        <f>'Data Entry'!$A$3</f>
        <v>2016-17 FINANCIAL REPORT</v>
      </c>
      <c r="B3" s="69"/>
      <c r="C3" s="69"/>
      <c r="D3" s="69"/>
      <c r="E3" s="69"/>
      <c r="F3" s="69"/>
      <c r="G3" s="69"/>
      <c r="H3" s="70"/>
    </row>
    <row r="4" spans="1:8" ht="15.75" x14ac:dyDescent="0.25">
      <c r="A4" s="68" t="s">
        <v>77</v>
      </c>
      <c r="B4" s="69"/>
      <c r="C4" s="69"/>
      <c r="D4" s="69"/>
      <c r="E4" s="69"/>
      <c r="F4" s="69"/>
      <c r="G4" s="69"/>
      <c r="H4" s="70"/>
    </row>
    <row r="5" spans="1:8" x14ac:dyDescent="0.2">
      <c r="A5" s="13"/>
      <c r="B5" s="14"/>
      <c r="C5" s="14"/>
      <c r="D5" s="14"/>
      <c r="E5" s="14"/>
      <c r="F5" s="14"/>
      <c r="G5" s="14"/>
      <c r="H5" s="15"/>
    </row>
    <row r="6" spans="1:8" ht="15.75" x14ac:dyDescent="0.25">
      <c r="A6" s="16" t="s">
        <v>18</v>
      </c>
      <c r="B6" s="12" t="s">
        <v>19</v>
      </c>
      <c r="C6" s="12" t="s">
        <v>20</v>
      </c>
      <c r="D6" s="12" t="s">
        <v>21</v>
      </c>
      <c r="E6" s="12" t="s">
        <v>20</v>
      </c>
      <c r="F6" s="12" t="s">
        <v>22</v>
      </c>
      <c r="G6" s="12" t="s">
        <v>20</v>
      </c>
      <c r="H6" s="15"/>
    </row>
    <row r="7" spans="1:8" x14ac:dyDescent="0.2">
      <c r="A7" s="13"/>
      <c r="B7" s="14"/>
      <c r="C7" s="14"/>
      <c r="D7" s="14"/>
      <c r="E7" s="14"/>
      <c r="F7" s="14"/>
      <c r="G7" s="14"/>
      <c r="H7" s="15"/>
    </row>
    <row r="8" spans="1:8" x14ac:dyDescent="0.2">
      <c r="A8" s="13" t="s">
        <v>23</v>
      </c>
      <c r="B8" s="39">
        <f>479291+390393</f>
        <v>869684</v>
      </c>
      <c r="C8" s="40">
        <f>B8/B12</f>
        <v>0.16389999999999999</v>
      </c>
      <c r="D8" s="39">
        <f>'Data Entry'!D8</f>
        <v>9493412</v>
      </c>
      <c r="E8" s="40">
        <f>'Data Entry'!E8</f>
        <v>0.16320000000000001</v>
      </c>
      <c r="F8" s="39">
        <f>'Data Entry'!F8</f>
        <v>3286119869</v>
      </c>
      <c r="G8" s="40">
        <f>'Data Entry'!G8</f>
        <v>0.1321</v>
      </c>
      <c r="H8" s="41"/>
    </row>
    <row r="9" spans="1:8" x14ac:dyDescent="0.2">
      <c r="A9" s="13" t="s">
        <v>24</v>
      </c>
      <c r="B9" s="39">
        <v>4437581</v>
      </c>
      <c r="C9" s="40">
        <f>B9/B12</f>
        <v>0.83609999999999995</v>
      </c>
      <c r="D9" s="39">
        <f>'Data Entry'!D9</f>
        <v>48573302</v>
      </c>
      <c r="E9" s="40">
        <f>'Data Entry'!E9</f>
        <v>0.83499999999999996</v>
      </c>
      <c r="F9" s="39">
        <f>'Data Entry'!F9</f>
        <v>21522040210</v>
      </c>
      <c r="G9" s="40">
        <f>'Data Entry'!G9</f>
        <v>0.86499999999999999</v>
      </c>
      <c r="H9" s="41"/>
    </row>
    <row r="10" spans="1:8" x14ac:dyDescent="0.2">
      <c r="A10" s="13" t="s">
        <v>25</v>
      </c>
      <c r="B10" s="39">
        <v>0</v>
      </c>
      <c r="C10" s="40">
        <f>B10/B12</f>
        <v>0</v>
      </c>
      <c r="D10" s="39">
        <f>'Data Entry'!D10</f>
        <v>103776</v>
      </c>
      <c r="E10" s="40">
        <f>'Data Entry'!E10</f>
        <v>1.8E-3</v>
      </c>
      <c r="F10" s="39">
        <f>'Data Entry'!F10</f>
        <v>47000042</v>
      </c>
      <c r="G10" s="40">
        <f>'Data Entry'!G10</f>
        <v>1.9E-3</v>
      </c>
      <c r="H10" s="41"/>
    </row>
    <row r="11" spans="1:8" x14ac:dyDescent="0.2">
      <c r="A11" s="13" t="s">
        <v>26</v>
      </c>
      <c r="B11" s="39">
        <v>0</v>
      </c>
      <c r="C11" s="40">
        <v>0</v>
      </c>
      <c r="D11" s="39">
        <f>'Data Entry'!D11</f>
        <v>0</v>
      </c>
      <c r="E11" s="40">
        <f>'Data Entry'!E11</f>
        <v>0</v>
      </c>
      <c r="F11" s="39">
        <f>'Data Entry'!F11</f>
        <v>24507821</v>
      </c>
      <c r="G11" s="40">
        <f>'Data Entry'!G11</f>
        <v>1E-3</v>
      </c>
      <c r="H11" s="41"/>
    </row>
    <row r="12" spans="1:8" ht="16.5" thickBot="1" x14ac:dyDescent="0.3">
      <c r="A12" s="17" t="s">
        <v>27</v>
      </c>
      <c r="B12" s="42">
        <f t="shared" ref="B12:C12" si="0">SUM(B8:B11)</f>
        <v>5307265</v>
      </c>
      <c r="C12" s="43">
        <f t="shared" si="0"/>
        <v>1</v>
      </c>
      <c r="D12" s="42">
        <f>'Data Entry'!D12</f>
        <v>58170490</v>
      </c>
      <c r="E12" s="43">
        <f>'Data Entry'!E12</f>
        <v>1</v>
      </c>
      <c r="F12" s="42">
        <f>'Data Entry'!F12</f>
        <v>24879667942</v>
      </c>
      <c r="G12" s="43">
        <f>'Data Entry'!G12</f>
        <v>1</v>
      </c>
      <c r="H12" s="44"/>
    </row>
    <row r="13" spans="1:8" x14ac:dyDescent="0.2">
      <c r="A13" s="13"/>
      <c r="B13" s="45"/>
      <c r="C13" s="45"/>
      <c r="D13" s="45"/>
      <c r="E13" s="45"/>
      <c r="F13" s="46"/>
      <c r="G13" s="40"/>
      <c r="H13" s="41"/>
    </row>
    <row r="14" spans="1:8" ht="15.75" x14ac:dyDescent="0.25">
      <c r="A14" s="16" t="s">
        <v>28</v>
      </c>
      <c r="B14" s="64" t="s">
        <v>29</v>
      </c>
      <c r="C14" s="64"/>
      <c r="D14" s="64"/>
      <c r="E14" s="64"/>
      <c r="F14" s="64"/>
      <c r="G14" s="47"/>
      <c r="H14" s="48" t="s">
        <v>27</v>
      </c>
    </row>
    <row r="15" spans="1:8" ht="15.75" x14ac:dyDescent="0.25">
      <c r="A15" s="16"/>
      <c r="B15" s="49" t="s">
        <v>19</v>
      </c>
      <c r="C15" s="47"/>
      <c r="D15" s="49" t="s">
        <v>21</v>
      </c>
      <c r="E15" s="47"/>
      <c r="F15" s="49" t="s">
        <v>22</v>
      </c>
      <c r="G15" s="47"/>
      <c r="H15" s="48" t="s">
        <v>30</v>
      </c>
    </row>
    <row r="16" spans="1:8" x14ac:dyDescent="0.2">
      <c r="A16" s="13"/>
      <c r="B16" s="45"/>
      <c r="C16" s="45"/>
      <c r="D16" s="45"/>
      <c r="E16" s="45"/>
      <c r="F16" s="45"/>
      <c r="G16" s="45"/>
      <c r="H16" s="41"/>
    </row>
    <row r="17" spans="1:8" x14ac:dyDescent="0.2">
      <c r="A17" s="13" t="s">
        <v>31</v>
      </c>
      <c r="B17" s="39">
        <v>4722</v>
      </c>
      <c r="C17" s="45"/>
      <c r="D17" s="39">
        <f>'Data Entry'!D17</f>
        <v>4274</v>
      </c>
      <c r="E17" s="39"/>
      <c r="F17" s="39">
        <f>'Data Entry'!F17</f>
        <v>4703</v>
      </c>
      <c r="G17" s="45"/>
      <c r="H17" s="50">
        <v>3012922</v>
      </c>
    </row>
    <row r="18" spans="1:8" x14ac:dyDescent="0.2">
      <c r="A18" s="13" t="s">
        <v>32</v>
      </c>
      <c r="B18" s="39">
        <v>867</v>
      </c>
      <c r="C18" s="45" t="s">
        <v>4</v>
      </c>
      <c r="D18" s="39">
        <f>'Data Entry'!D18</f>
        <v>915</v>
      </c>
      <c r="E18" s="39"/>
      <c r="F18" s="39">
        <f>'Data Entry'!F18</f>
        <v>969</v>
      </c>
      <c r="G18" s="45"/>
      <c r="H18" s="50">
        <v>552856</v>
      </c>
    </row>
    <row r="19" spans="1:8" x14ac:dyDescent="0.2">
      <c r="A19" s="13" t="s">
        <v>33</v>
      </c>
      <c r="B19" s="39">
        <v>310</v>
      </c>
      <c r="C19" s="45"/>
      <c r="D19" s="39">
        <f>'Data Entry'!D19</f>
        <v>580</v>
      </c>
      <c r="E19" s="39"/>
      <c r="F19" s="39">
        <f>'Data Entry'!F19</f>
        <v>206</v>
      </c>
      <c r="G19" s="45"/>
      <c r="H19" s="50">
        <v>197694</v>
      </c>
    </row>
    <row r="20" spans="1:8" x14ac:dyDescent="0.2">
      <c r="A20" s="13" t="s">
        <v>34</v>
      </c>
      <c r="B20" s="39">
        <v>476</v>
      </c>
      <c r="C20" s="45" t="s">
        <v>4</v>
      </c>
      <c r="D20" s="39">
        <f>'Data Entry'!D20</f>
        <v>485</v>
      </c>
      <c r="E20" s="39"/>
      <c r="F20" s="39">
        <f>'Data Entry'!F20</f>
        <v>573</v>
      </c>
      <c r="G20" s="45"/>
      <c r="H20" s="50">
        <v>303878</v>
      </c>
    </row>
    <row r="21" spans="1:8" ht="15.75" x14ac:dyDescent="0.25">
      <c r="A21" s="13" t="s">
        <v>35</v>
      </c>
      <c r="B21" s="39">
        <v>316</v>
      </c>
      <c r="C21" s="45"/>
      <c r="D21" s="39">
        <f>'Data Entry'!D21</f>
        <v>364</v>
      </c>
      <c r="E21" s="39"/>
      <c r="F21" s="39">
        <f>'Data Entry'!F21</f>
        <v>212</v>
      </c>
      <c r="G21" s="51" t="s">
        <v>50</v>
      </c>
      <c r="H21" s="50">
        <v>201844</v>
      </c>
    </row>
    <row r="22" spans="1:8" x14ac:dyDescent="0.2">
      <c r="A22" s="13" t="s">
        <v>36</v>
      </c>
      <c r="B22" s="39">
        <v>612</v>
      </c>
      <c r="C22" s="45"/>
      <c r="D22" s="39">
        <f>'Data Entry'!D22</f>
        <v>572</v>
      </c>
      <c r="E22" s="39"/>
      <c r="F22" s="39">
        <f>'Data Entry'!F22</f>
        <v>508</v>
      </c>
      <c r="G22" s="45"/>
      <c r="H22" s="50">
        <v>390393</v>
      </c>
    </row>
    <row r="23" spans="1:8" x14ac:dyDescent="0.2">
      <c r="A23" s="13" t="s">
        <v>37</v>
      </c>
      <c r="B23" s="39">
        <v>796</v>
      </c>
      <c r="C23" s="45"/>
      <c r="D23" s="39">
        <f>'Data Entry'!D23</f>
        <v>791</v>
      </c>
      <c r="E23" s="39"/>
      <c r="F23" s="39">
        <f>'Data Entry'!F23</f>
        <v>892</v>
      </c>
      <c r="G23" s="45"/>
      <c r="H23" s="50">
        <v>508130</v>
      </c>
    </row>
    <row r="24" spans="1:8" x14ac:dyDescent="0.2">
      <c r="A24" s="13" t="s">
        <v>38</v>
      </c>
      <c r="B24" s="39">
        <v>219</v>
      </c>
      <c r="C24" s="45"/>
      <c r="D24" s="39">
        <f>'Data Entry'!D24</f>
        <v>194</v>
      </c>
      <c r="E24" s="39"/>
      <c r="F24" s="39">
        <f>'Data Entry'!F24</f>
        <v>200</v>
      </c>
      <c r="G24" s="45"/>
      <c r="H24" s="50">
        <v>139548</v>
      </c>
    </row>
    <row r="25" spans="1:8" x14ac:dyDescent="0.2">
      <c r="A25" s="13"/>
      <c r="B25" s="39"/>
      <c r="C25" s="45"/>
      <c r="D25" s="39"/>
      <c r="E25" s="45"/>
      <c r="F25" s="39"/>
      <c r="G25" s="45"/>
      <c r="H25" s="50"/>
    </row>
    <row r="26" spans="1:8" ht="16.5" thickBot="1" x14ac:dyDescent="0.3">
      <c r="A26" s="17" t="s">
        <v>39</v>
      </c>
      <c r="B26" s="42">
        <f>SUM(B17:B25)</f>
        <v>8318</v>
      </c>
      <c r="C26" s="52"/>
      <c r="D26" s="42">
        <f>SUM(D17:D25)</f>
        <v>8175</v>
      </c>
      <c r="E26" s="52"/>
      <c r="F26" s="42">
        <f>SUM(F17:F25)</f>
        <v>8263</v>
      </c>
      <c r="G26" s="52"/>
      <c r="H26" s="53">
        <f>SUM(H17:H25)</f>
        <v>5307265</v>
      </c>
    </row>
    <row r="27" spans="1:8" x14ac:dyDescent="0.2">
      <c r="A27" s="13"/>
      <c r="B27" s="45"/>
      <c r="C27" s="45"/>
      <c r="D27" s="45"/>
      <c r="E27" s="45"/>
      <c r="F27" s="45"/>
      <c r="G27" s="45"/>
      <c r="H27" s="41"/>
    </row>
    <row r="28" spans="1:8" ht="15.75" x14ac:dyDescent="0.25">
      <c r="A28" s="16" t="s">
        <v>65</v>
      </c>
      <c r="B28" s="45"/>
      <c r="C28" s="45"/>
      <c r="D28" s="45"/>
      <c r="E28" s="45"/>
      <c r="F28" s="45"/>
      <c r="G28" s="45"/>
      <c r="H28" s="41"/>
    </row>
    <row r="29" spans="1:8" x14ac:dyDescent="0.2">
      <c r="A29" s="13" t="s">
        <v>40</v>
      </c>
      <c r="B29" s="39">
        <v>4079</v>
      </c>
      <c r="C29" s="39" t="s">
        <v>46</v>
      </c>
      <c r="D29" s="39">
        <f>'Data Entry'!D29</f>
        <v>3697</v>
      </c>
      <c r="E29" s="39"/>
      <c r="F29" s="39">
        <f>'Data Entry'!F29</f>
        <v>3959</v>
      </c>
      <c r="G29" s="39"/>
      <c r="H29" s="50">
        <v>1498327</v>
      </c>
    </row>
    <row r="30" spans="1:8" x14ac:dyDescent="0.2">
      <c r="A30" s="13" t="s">
        <v>53</v>
      </c>
      <c r="B30" s="39">
        <v>4026</v>
      </c>
      <c r="C30" s="39"/>
      <c r="D30" s="39">
        <f>'Data Entry'!D30</f>
        <v>4229</v>
      </c>
      <c r="E30" s="39"/>
      <c r="F30" s="39">
        <f>'Data Entry'!F30</f>
        <v>4741</v>
      </c>
      <c r="G30" s="39"/>
      <c r="H30" s="50">
        <v>627124</v>
      </c>
    </row>
    <row r="31" spans="1:8" x14ac:dyDescent="0.2">
      <c r="A31" s="13" t="s">
        <v>41</v>
      </c>
      <c r="B31" s="39">
        <v>7722</v>
      </c>
      <c r="C31" s="39"/>
      <c r="D31" s="39">
        <f>'Data Entry'!D31</f>
        <v>6051</v>
      </c>
      <c r="E31" s="39"/>
      <c r="F31" s="39">
        <f>'Data Entry'!F31</f>
        <v>7355</v>
      </c>
      <c r="G31" s="39"/>
      <c r="H31" s="50">
        <v>887471</v>
      </c>
    </row>
    <row r="32" spans="1:8" x14ac:dyDescent="0.2">
      <c r="A32" s="13" t="s">
        <v>85</v>
      </c>
      <c r="B32" s="39">
        <v>0</v>
      </c>
      <c r="C32" s="39"/>
      <c r="D32" s="39">
        <f>'Data Entry'!D32</f>
        <v>2694</v>
      </c>
      <c r="E32" s="39"/>
      <c r="F32" s="39">
        <f>'Data Entry'!F32</f>
        <v>4164</v>
      </c>
      <c r="G32" s="39"/>
      <c r="H32" s="50">
        <v>0</v>
      </c>
    </row>
    <row r="33" spans="1:8" ht="15.75" thickBot="1" x14ac:dyDescent="0.25">
      <c r="A33" s="18" t="s">
        <v>78</v>
      </c>
      <c r="B33" s="54" t="s">
        <v>47</v>
      </c>
      <c r="C33" s="54"/>
      <c r="D33" s="54" t="str">
        <f>'Data Entry'!D33</f>
        <v>*</v>
      </c>
      <c r="E33" s="54"/>
      <c r="F33" s="54" t="str">
        <f>'Data Entry'!F33</f>
        <v>*</v>
      </c>
      <c r="G33" s="54"/>
      <c r="H33" s="55" t="s">
        <v>47</v>
      </c>
    </row>
    <row r="34" spans="1:8" x14ac:dyDescent="0.2">
      <c r="A34" s="13"/>
      <c r="B34" s="45"/>
      <c r="C34" s="45"/>
      <c r="D34" s="45"/>
      <c r="E34" s="45"/>
      <c r="F34" s="45"/>
      <c r="G34" s="45"/>
      <c r="H34" s="41"/>
    </row>
    <row r="35" spans="1:8" ht="15.75" x14ac:dyDescent="0.25">
      <c r="A35" s="16" t="s">
        <v>49</v>
      </c>
      <c r="B35" s="45"/>
      <c r="C35" s="45"/>
      <c r="D35" s="45"/>
      <c r="E35" s="45"/>
      <c r="F35" s="45"/>
      <c r="G35" s="45"/>
      <c r="H35" s="41"/>
    </row>
    <row r="36" spans="1:8" x14ac:dyDescent="0.2">
      <c r="A36" s="13" t="s">
        <v>42</v>
      </c>
      <c r="B36" s="39">
        <v>38641</v>
      </c>
      <c r="C36" s="39"/>
      <c r="D36" s="39">
        <f>'Data Entry'!D36</f>
        <v>261483</v>
      </c>
      <c r="E36" s="39"/>
      <c r="F36" s="39"/>
      <c r="G36" s="39"/>
      <c r="H36" s="50"/>
    </row>
    <row r="37" spans="1:8" x14ac:dyDescent="0.2">
      <c r="A37" s="13" t="s">
        <v>43</v>
      </c>
      <c r="B37" s="39">
        <v>59337</v>
      </c>
      <c r="C37" s="39"/>
      <c r="D37" s="39">
        <f>'Data Entry'!D37</f>
        <v>550488</v>
      </c>
      <c r="E37" s="39"/>
      <c r="F37" s="39"/>
      <c r="G37" s="39"/>
      <c r="H37" s="50"/>
    </row>
    <row r="38" spans="1:8" x14ac:dyDescent="0.2">
      <c r="A38" s="13" t="s">
        <v>44</v>
      </c>
      <c r="B38" s="39">
        <v>103866</v>
      </c>
      <c r="C38" s="39"/>
      <c r="D38" s="39">
        <f>'Data Entry'!D38</f>
        <v>1142261</v>
      </c>
      <c r="E38" s="39"/>
      <c r="F38" s="39"/>
      <c r="G38" s="39"/>
      <c r="H38" s="50"/>
    </row>
    <row r="39" spans="1:8" x14ac:dyDescent="0.2">
      <c r="A39" s="13"/>
      <c r="B39" s="45"/>
      <c r="C39" s="45"/>
      <c r="D39" s="45"/>
      <c r="E39" s="45"/>
      <c r="F39" s="45"/>
      <c r="G39" s="45"/>
      <c r="H39" s="41"/>
    </row>
    <row r="40" spans="1:8" ht="16.5" thickBot="1" x14ac:dyDescent="0.3">
      <c r="A40" s="17" t="s">
        <v>27</v>
      </c>
      <c r="B40" s="42">
        <f>SUM(B36:B39)</f>
        <v>201844</v>
      </c>
      <c r="C40" s="52" t="s">
        <v>50</v>
      </c>
      <c r="D40" s="42">
        <f>SUM(D36:D39)</f>
        <v>1954232</v>
      </c>
      <c r="E40" s="52"/>
      <c r="F40" s="52"/>
      <c r="G40" s="52"/>
      <c r="H40" s="56"/>
    </row>
    <row r="41" spans="1:8" ht="15.75" x14ac:dyDescent="0.25">
      <c r="A41" s="16"/>
      <c r="B41" s="57"/>
      <c r="C41" s="47"/>
      <c r="D41" s="57"/>
      <c r="E41" s="47"/>
      <c r="F41" s="47"/>
      <c r="G41" s="47"/>
      <c r="H41" s="58"/>
    </row>
    <row r="42" spans="1:8" ht="16.5" thickBot="1" x14ac:dyDescent="0.3">
      <c r="A42" s="17" t="s">
        <v>45</v>
      </c>
      <c r="B42" s="42">
        <v>2679</v>
      </c>
      <c r="C42" s="52"/>
      <c r="D42" s="42">
        <f>'Data Entry'!D42</f>
        <v>26104</v>
      </c>
      <c r="E42" s="52"/>
      <c r="F42" s="52"/>
      <c r="G42" s="52"/>
      <c r="H42" s="56"/>
    </row>
    <row r="43" spans="1:8" x14ac:dyDescent="0.2">
      <c r="B43" s="59"/>
      <c r="C43" s="59"/>
      <c r="D43" s="59"/>
      <c r="E43" s="59"/>
      <c r="F43" s="59"/>
      <c r="G43" s="59"/>
      <c r="H43" s="59"/>
    </row>
    <row r="44" spans="1:8" x14ac:dyDescent="0.2">
      <c r="A44" s="11" t="s">
        <v>56</v>
      </c>
      <c r="B44" s="59"/>
      <c r="C44" s="59"/>
      <c r="D44" s="59"/>
      <c r="E44" s="59"/>
      <c r="F44" s="59"/>
      <c r="G44" s="59"/>
      <c r="H44" s="59"/>
    </row>
    <row r="45" spans="1:8" x14ac:dyDescent="0.2">
      <c r="A45" s="11" t="s">
        <v>57</v>
      </c>
      <c r="B45" s="59"/>
      <c r="C45" s="59"/>
      <c r="D45" s="59"/>
      <c r="E45" s="59"/>
      <c r="F45" s="59"/>
      <c r="G45" s="59"/>
      <c r="H45" s="59"/>
    </row>
    <row r="46" spans="1:8" x14ac:dyDescent="0.2">
      <c r="A46" s="11" t="s">
        <v>60</v>
      </c>
      <c r="B46" s="59"/>
      <c r="C46" s="59"/>
      <c r="D46" s="59"/>
      <c r="E46" s="59"/>
      <c r="F46" s="59"/>
      <c r="G46" s="59"/>
      <c r="H46" s="59"/>
    </row>
    <row r="47" spans="1:8" x14ac:dyDescent="0.2">
      <c r="A47" s="11" t="s">
        <v>61</v>
      </c>
      <c r="B47" s="60">
        <v>96569</v>
      </c>
      <c r="C47" s="59"/>
      <c r="D47" s="60">
        <f>'Data Entry'!$D$47</f>
        <v>749316</v>
      </c>
      <c r="E47" s="59"/>
      <c r="F47" s="59"/>
      <c r="G47" s="59"/>
      <c r="H47" s="59"/>
    </row>
    <row r="48" spans="1:8" x14ac:dyDescent="0.2">
      <c r="B48" s="59"/>
      <c r="C48" s="59"/>
      <c r="D48" s="59"/>
      <c r="E48" s="59"/>
      <c r="F48" s="59"/>
      <c r="G48" s="59"/>
      <c r="H48" s="59"/>
    </row>
    <row r="49" spans="2:8" x14ac:dyDescent="0.2">
      <c r="B49" s="59"/>
      <c r="C49" s="59"/>
      <c r="D49" s="59"/>
      <c r="E49" s="59"/>
      <c r="F49" s="59"/>
      <c r="G49" s="59"/>
      <c r="H49" s="59"/>
    </row>
    <row r="50" spans="2:8" x14ac:dyDescent="0.2">
      <c r="B50" s="59"/>
      <c r="C50" s="59"/>
      <c r="D50" s="59"/>
      <c r="E50" s="59"/>
      <c r="F50" s="59"/>
      <c r="G50" s="59"/>
      <c r="H50" s="59"/>
    </row>
    <row r="51" spans="2:8" x14ac:dyDescent="0.2">
      <c r="B51" s="59"/>
      <c r="C51" s="59"/>
      <c r="D51" s="59"/>
      <c r="E51" s="59"/>
      <c r="F51" s="59"/>
      <c r="G51" s="59"/>
      <c r="H51" s="59"/>
    </row>
    <row r="52" spans="2:8" x14ac:dyDescent="0.2">
      <c r="B52" s="59"/>
      <c r="C52" s="59"/>
      <c r="D52" s="59"/>
      <c r="E52" s="59"/>
      <c r="F52" s="59"/>
      <c r="G52" s="59"/>
      <c r="H52" s="59"/>
    </row>
    <row r="53" spans="2:8" x14ac:dyDescent="0.2">
      <c r="B53" s="59"/>
      <c r="C53" s="59"/>
      <c r="D53" s="59"/>
      <c r="E53" s="59"/>
      <c r="F53" s="59"/>
      <c r="G53" s="59"/>
      <c r="H53" s="59"/>
    </row>
    <row r="54" spans="2:8" x14ac:dyDescent="0.2">
      <c r="B54" s="59"/>
      <c r="C54" s="59"/>
      <c r="D54" s="59"/>
      <c r="E54" s="59"/>
      <c r="F54" s="59"/>
      <c r="G54" s="59"/>
      <c r="H54" s="59"/>
    </row>
    <row r="55" spans="2:8" x14ac:dyDescent="0.2">
      <c r="B55" s="59"/>
      <c r="C55" s="59"/>
      <c r="D55" s="59"/>
      <c r="E55" s="59"/>
      <c r="F55" s="59"/>
      <c r="G55" s="59"/>
      <c r="H55" s="59"/>
    </row>
    <row r="56" spans="2:8" x14ac:dyDescent="0.2">
      <c r="B56" s="59"/>
      <c r="C56" s="59"/>
      <c r="D56" s="59"/>
      <c r="E56" s="59"/>
      <c r="F56" s="59"/>
      <c r="G56" s="59"/>
      <c r="H56" s="59"/>
    </row>
    <row r="57" spans="2:8" x14ac:dyDescent="0.2">
      <c r="B57" s="59"/>
      <c r="C57" s="59"/>
      <c r="D57" s="59"/>
      <c r="E57" s="59"/>
      <c r="F57" s="59"/>
      <c r="G57" s="59"/>
      <c r="H57" s="59"/>
    </row>
    <row r="58" spans="2:8" x14ac:dyDescent="0.2">
      <c r="B58" s="59"/>
      <c r="C58" s="59"/>
      <c r="D58" s="59"/>
      <c r="E58" s="59"/>
      <c r="F58" s="59"/>
      <c r="G58" s="59"/>
      <c r="H58" s="59"/>
    </row>
    <row r="59" spans="2:8" x14ac:dyDescent="0.2">
      <c r="B59" s="59"/>
      <c r="C59" s="59"/>
      <c r="D59" s="59"/>
      <c r="E59" s="59"/>
      <c r="F59" s="59"/>
      <c r="G59" s="59"/>
      <c r="H59" s="59"/>
    </row>
    <row r="60" spans="2:8" x14ac:dyDescent="0.2">
      <c r="B60" s="59"/>
      <c r="C60" s="59"/>
      <c r="D60" s="59"/>
      <c r="E60" s="59"/>
      <c r="F60" s="59"/>
      <c r="G60" s="59"/>
      <c r="H60" s="59"/>
    </row>
    <row r="61" spans="2:8" x14ac:dyDescent="0.2">
      <c r="B61" s="59"/>
      <c r="C61" s="59"/>
      <c r="D61" s="59"/>
      <c r="E61" s="59"/>
      <c r="F61" s="59"/>
      <c r="G61" s="59"/>
      <c r="H61" s="59"/>
    </row>
  </sheetData>
  <mergeCells count="5">
    <mergeCell ref="B14:F14"/>
    <mergeCell ref="A1:H1"/>
    <mergeCell ref="A2:H2"/>
    <mergeCell ref="A3:H3"/>
    <mergeCell ref="A4:H4"/>
  </mergeCells>
  <phoneticPr fontId="0" type="noConversion"/>
  <printOptions horizontalCentered="1"/>
  <pageMargins left="0.75" right="0.75" top="1" bottom="1" header="0.5" footer="0.5"/>
  <pageSetup scale="67"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workbookViewId="0">
      <selection activeCell="G15" sqref="G15"/>
    </sheetView>
  </sheetViews>
  <sheetFormatPr defaultRowHeight="15" x14ac:dyDescent="0.2"/>
  <cols>
    <col min="1" max="1" width="50" style="11" customWidth="1"/>
    <col min="2" max="2" width="14.7109375" style="11" customWidth="1"/>
    <col min="3" max="3" width="15.85546875" style="11" customWidth="1"/>
    <col min="4" max="4" width="14.7109375" style="11" customWidth="1"/>
    <col min="5" max="5" width="11" style="11" customWidth="1"/>
    <col min="6" max="6" width="18.42578125" style="11" customWidth="1"/>
    <col min="7" max="7" width="12.7109375" style="11" customWidth="1"/>
    <col min="8" max="8" width="11.42578125" style="11" bestFit="1" customWidth="1"/>
    <col min="9" max="16384" width="9.140625" style="11"/>
  </cols>
  <sheetData>
    <row r="1" spans="1:8" ht="15.75" x14ac:dyDescent="0.25">
      <c r="A1" s="65" t="s">
        <v>16</v>
      </c>
      <c r="B1" s="66"/>
      <c r="C1" s="66"/>
      <c r="D1" s="66"/>
      <c r="E1" s="66"/>
      <c r="F1" s="66"/>
      <c r="G1" s="66"/>
      <c r="H1" s="67"/>
    </row>
    <row r="2" spans="1:8" ht="15.75" x14ac:dyDescent="0.25">
      <c r="A2" s="68" t="s">
        <v>17</v>
      </c>
      <c r="B2" s="69"/>
      <c r="C2" s="69"/>
      <c r="D2" s="69"/>
      <c r="E2" s="69"/>
      <c r="F2" s="69"/>
      <c r="G2" s="69"/>
      <c r="H2" s="70"/>
    </row>
    <row r="3" spans="1:8" ht="15.75" x14ac:dyDescent="0.25">
      <c r="A3" s="68" t="str">
        <f>'Data Entry'!$A$3</f>
        <v>2016-17 FINANCIAL REPORT</v>
      </c>
      <c r="B3" s="69"/>
      <c r="C3" s="69"/>
      <c r="D3" s="69"/>
      <c r="E3" s="69"/>
      <c r="F3" s="69"/>
      <c r="G3" s="69"/>
      <c r="H3" s="70"/>
    </row>
    <row r="4" spans="1:8" ht="15.75" x14ac:dyDescent="0.25">
      <c r="A4" s="68" t="s">
        <v>80</v>
      </c>
      <c r="B4" s="69"/>
      <c r="C4" s="69"/>
      <c r="D4" s="69"/>
      <c r="E4" s="69"/>
      <c r="F4" s="69"/>
      <c r="G4" s="69"/>
      <c r="H4" s="70"/>
    </row>
    <row r="5" spans="1:8" x14ac:dyDescent="0.2">
      <c r="A5" s="13"/>
      <c r="B5" s="14"/>
      <c r="C5" s="14"/>
      <c r="D5" s="14"/>
      <c r="E5" s="14"/>
      <c r="F5" s="14"/>
      <c r="G5" s="14"/>
      <c r="H5" s="15"/>
    </row>
    <row r="6" spans="1:8" ht="15.75" x14ac:dyDescent="0.25">
      <c r="A6" s="16" t="s">
        <v>18</v>
      </c>
      <c r="B6" s="12" t="s">
        <v>19</v>
      </c>
      <c r="C6" s="12" t="s">
        <v>20</v>
      </c>
      <c r="D6" s="12" t="s">
        <v>21</v>
      </c>
      <c r="E6" s="12" t="s">
        <v>20</v>
      </c>
      <c r="F6" s="12" t="s">
        <v>22</v>
      </c>
      <c r="G6" s="12" t="s">
        <v>20</v>
      </c>
      <c r="H6" s="15"/>
    </row>
    <row r="7" spans="1:8" x14ac:dyDescent="0.2">
      <c r="A7" s="13"/>
      <c r="B7" s="14"/>
      <c r="C7" s="14"/>
      <c r="D7" s="14"/>
      <c r="E7" s="14"/>
      <c r="F7" s="14"/>
      <c r="G7" s="14"/>
      <c r="H7" s="15"/>
    </row>
    <row r="8" spans="1:8" x14ac:dyDescent="0.2">
      <c r="A8" s="13" t="s">
        <v>23</v>
      </c>
      <c r="B8" s="39">
        <f>814585</f>
        <v>814585</v>
      </c>
      <c r="C8" s="40">
        <f>B8/B12</f>
        <v>0.14949999999999999</v>
      </c>
      <c r="D8" s="39">
        <f>'Data Entry'!D8</f>
        <v>9493412</v>
      </c>
      <c r="E8" s="40">
        <f>'Data Entry'!E8</f>
        <v>0.16320000000000001</v>
      </c>
      <c r="F8" s="39">
        <f>'Data Entry'!F8</f>
        <v>3286119869</v>
      </c>
      <c r="G8" s="40">
        <f>'Data Entry'!G8</f>
        <v>0.1321</v>
      </c>
      <c r="H8" s="41"/>
    </row>
    <row r="9" spans="1:8" x14ac:dyDescent="0.2">
      <c r="A9" s="13" t="s">
        <v>24</v>
      </c>
      <c r="B9" s="39">
        <v>4634880</v>
      </c>
      <c r="C9" s="40">
        <f>B9/B12</f>
        <v>0.85050000000000003</v>
      </c>
      <c r="D9" s="39">
        <f>'Data Entry'!D9</f>
        <v>48573302</v>
      </c>
      <c r="E9" s="40">
        <f>'Data Entry'!E9</f>
        <v>0.83499999999999996</v>
      </c>
      <c r="F9" s="39">
        <f>'Data Entry'!F9</f>
        <v>21522040210</v>
      </c>
      <c r="G9" s="40">
        <f>'Data Entry'!G9</f>
        <v>0.86499999999999999</v>
      </c>
      <c r="H9" s="41"/>
    </row>
    <row r="10" spans="1:8" x14ac:dyDescent="0.2">
      <c r="A10" s="13" t="s">
        <v>25</v>
      </c>
      <c r="B10" s="39">
        <v>0</v>
      </c>
      <c r="C10" s="40">
        <f>B10/B12</f>
        <v>0</v>
      </c>
      <c r="D10" s="39">
        <f>'Data Entry'!D10</f>
        <v>103776</v>
      </c>
      <c r="E10" s="40">
        <f>'Data Entry'!E10</f>
        <v>1.8E-3</v>
      </c>
      <c r="F10" s="39">
        <f>'Data Entry'!F10</f>
        <v>47000042</v>
      </c>
      <c r="G10" s="40">
        <f>'Data Entry'!G10</f>
        <v>1.9E-3</v>
      </c>
      <c r="H10" s="41"/>
    </row>
    <row r="11" spans="1:8" x14ac:dyDescent="0.2">
      <c r="A11" s="13" t="s">
        <v>26</v>
      </c>
      <c r="B11" s="39">
        <v>0</v>
      </c>
      <c r="C11" s="40">
        <v>0</v>
      </c>
      <c r="D11" s="39">
        <f>'Data Entry'!D11</f>
        <v>0</v>
      </c>
      <c r="E11" s="40">
        <f>'Data Entry'!E11</f>
        <v>0</v>
      </c>
      <c r="F11" s="39">
        <f>'Data Entry'!F11</f>
        <v>24507821</v>
      </c>
      <c r="G11" s="40">
        <f>'Data Entry'!G11</f>
        <v>1E-3</v>
      </c>
      <c r="H11" s="41"/>
    </row>
    <row r="12" spans="1:8" ht="16.5" thickBot="1" x14ac:dyDescent="0.3">
      <c r="A12" s="17" t="s">
        <v>27</v>
      </c>
      <c r="B12" s="42">
        <f t="shared" ref="B12:C12" si="0">SUM(B8:B11)</f>
        <v>5449465</v>
      </c>
      <c r="C12" s="43">
        <f t="shared" si="0"/>
        <v>1</v>
      </c>
      <c r="D12" s="42">
        <f>'Data Entry'!D12</f>
        <v>58170490</v>
      </c>
      <c r="E12" s="43">
        <f>'Data Entry'!E12</f>
        <v>1</v>
      </c>
      <c r="F12" s="42">
        <f>'Data Entry'!F12</f>
        <v>24879667942</v>
      </c>
      <c r="G12" s="43">
        <f>'Data Entry'!G12</f>
        <v>1</v>
      </c>
      <c r="H12" s="44"/>
    </row>
    <row r="13" spans="1:8" x14ac:dyDescent="0.2">
      <c r="A13" s="13"/>
      <c r="B13" s="45"/>
      <c r="C13" s="45"/>
      <c r="D13" s="45"/>
      <c r="E13" s="45"/>
      <c r="F13" s="46"/>
      <c r="G13" s="40"/>
      <c r="H13" s="41"/>
    </row>
    <row r="14" spans="1:8" ht="15.75" x14ac:dyDescent="0.25">
      <c r="A14" s="16" t="s">
        <v>28</v>
      </c>
      <c r="B14" s="64" t="s">
        <v>29</v>
      </c>
      <c r="C14" s="64"/>
      <c r="D14" s="64"/>
      <c r="E14" s="64"/>
      <c r="F14" s="64"/>
      <c r="G14" s="47"/>
      <c r="H14" s="48" t="s">
        <v>27</v>
      </c>
    </row>
    <row r="15" spans="1:8" ht="15.75" x14ac:dyDescent="0.25">
      <c r="A15" s="16"/>
      <c r="B15" s="49" t="s">
        <v>19</v>
      </c>
      <c r="C15" s="47"/>
      <c r="D15" s="49" t="s">
        <v>21</v>
      </c>
      <c r="E15" s="47"/>
      <c r="F15" s="49" t="s">
        <v>22</v>
      </c>
      <c r="G15" s="47"/>
      <c r="H15" s="48" t="s">
        <v>30</v>
      </c>
    </row>
    <row r="16" spans="1:8" x14ac:dyDescent="0.2">
      <c r="A16" s="13"/>
      <c r="B16" s="45"/>
      <c r="C16" s="45"/>
      <c r="D16" s="45"/>
      <c r="E16" s="45"/>
      <c r="F16" s="45"/>
      <c r="G16" s="45"/>
      <c r="H16" s="41"/>
    </row>
    <row r="17" spans="1:8" x14ac:dyDescent="0.2">
      <c r="A17" s="13" t="s">
        <v>31</v>
      </c>
      <c r="B17" s="39">
        <v>4044</v>
      </c>
      <c r="C17" s="45"/>
      <c r="D17" s="39">
        <f>'Data Entry'!D17</f>
        <v>4274</v>
      </c>
      <c r="E17" s="39"/>
      <c r="F17" s="39">
        <f>'Data Entry'!F17</f>
        <v>4703</v>
      </c>
      <c r="G17" s="45"/>
      <c r="H17" s="50">
        <v>2767872</v>
      </c>
    </row>
    <row r="18" spans="1:8" x14ac:dyDescent="0.2">
      <c r="A18" s="13" t="s">
        <v>32</v>
      </c>
      <c r="B18" s="39">
        <v>941</v>
      </c>
      <c r="C18" s="45" t="s">
        <v>4</v>
      </c>
      <c r="D18" s="39">
        <f>'Data Entry'!D18</f>
        <v>915</v>
      </c>
      <c r="E18" s="39"/>
      <c r="F18" s="39">
        <f>'Data Entry'!F18</f>
        <v>969</v>
      </c>
      <c r="G18" s="45"/>
      <c r="H18" s="50">
        <v>644048</v>
      </c>
    </row>
    <row r="19" spans="1:8" x14ac:dyDescent="0.2">
      <c r="A19" s="13" t="s">
        <v>33</v>
      </c>
      <c r="B19" s="39">
        <v>337</v>
      </c>
      <c r="C19" s="45" t="s">
        <v>4</v>
      </c>
      <c r="D19" s="39">
        <f>'Data Entry'!D19</f>
        <v>580</v>
      </c>
      <c r="E19" s="39"/>
      <c r="F19" s="39">
        <f>'Data Entry'!F19</f>
        <v>206</v>
      </c>
      <c r="G19" s="45"/>
      <c r="H19" s="50">
        <v>230486</v>
      </c>
    </row>
    <row r="20" spans="1:8" x14ac:dyDescent="0.2">
      <c r="A20" s="13" t="s">
        <v>34</v>
      </c>
      <c r="B20" s="39">
        <v>536</v>
      </c>
      <c r="C20" s="45" t="s">
        <v>4</v>
      </c>
      <c r="D20" s="39">
        <f>'Data Entry'!D20</f>
        <v>485</v>
      </c>
      <c r="E20" s="39"/>
      <c r="F20" s="39">
        <f>'Data Entry'!F20</f>
        <v>573</v>
      </c>
      <c r="G20" s="45"/>
      <c r="H20" s="50">
        <v>366977</v>
      </c>
    </row>
    <row r="21" spans="1:8" ht="15.75" x14ac:dyDescent="0.25">
      <c r="A21" s="13" t="s">
        <v>35</v>
      </c>
      <c r="B21" s="39">
        <v>328</v>
      </c>
      <c r="C21" s="45"/>
      <c r="D21" s="39">
        <f>'Data Entry'!D21</f>
        <v>364</v>
      </c>
      <c r="E21" s="39"/>
      <c r="F21" s="39">
        <f>'Data Entry'!F21</f>
        <v>212</v>
      </c>
      <c r="G21" s="51" t="s">
        <v>50</v>
      </c>
      <c r="H21" s="50">
        <v>224418</v>
      </c>
    </row>
    <row r="22" spans="1:8" x14ac:dyDescent="0.2">
      <c r="A22" s="13" t="s">
        <v>36</v>
      </c>
      <c r="B22" s="39">
        <v>616</v>
      </c>
      <c r="C22" s="45"/>
      <c r="D22" s="39">
        <f>'Data Entry'!D22</f>
        <v>572</v>
      </c>
      <c r="E22" s="39"/>
      <c r="F22" s="39">
        <f>'Data Entry'!F22</f>
        <v>508</v>
      </c>
      <c r="G22" s="45" t="s">
        <v>4</v>
      </c>
      <c r="H22" s="50">
        <v>421827</v>
      </c>
    </row>
    <row r="23" spans="1:8" x14ac:dyDescent="0.2">
      <c r="A23" s="13" t="s">
        <v>37</v>
      </c>
      <c r="B23" s="39">
        <v>996</v>
      </c>
      <c r="C23" s="45"/>
      <c r="D23" s="39">
        <f>'Data Entry'!D23</f>
        <v>791</v>
      </c>
      <c r="E23" s="39"/>
      <c r="F23" s="39">
        <f>'Data Entry'!F23</f>
        <v>892</v>
      </c>
      <c r="G23" s="45"/>
      <c r="H23" s="50">
        <v>681383</v>
      </c>
    </row>
    <row r="24" spans="1:8" x14ac:dyDescent="0.2">
      <c r="A24" s="13" t="s">
        <v>38</v>
      </c>
      <c r="B24" s="39">
        <v>164</v>
      </c>
      <c r="C24" s="45"/>
      <c r="D24" s="39">
        <f>'Data Entry'!D24</f>
        <v>194</v>
      </c>
      <c r="E24" s="39"/>
      <c r="F24" s="39">
        <f>'Data Entry'!F24</f>
        <v>200</v>
      </c>
      <c r="G24" s="45"/>
      <c r="H24" s="50">
        <v>112454</v>
      </c>
    </row>
    <row r="25" spans="1:8" x14ac:dyDescent="0.2">
      <c r="A25" s="13"/>
      <c r="B25" s="39"/>
      <c r="C25" s="45"/>
      <c r="D25" s="39"/>
      <c r="E25" s="45"/>
      <c r="F25" s="39"/>
      <c r="G25" s="45"/>
      <c r="H25" s="50"/>
    </row>
    <row r="26" spans="1:8" ht="16.5" thickBot="1" x14ac:dyDescent="0.3">
      <c r="A26" s="17" t="s">
        <v>39</v>
      </c>
      <c r="B26" s="42">
        <f>SUM(B17:B25)</f>
        <v>7962</v>
      </c>
      <c r="C26" s="52"/>
      <c r="D26" s="42">
        <f>SUM(D17:D25)</f>
        <v>8175</v>
      </c>
      <c r="E26" s="52"/>
      <c r="F26" s="42">
        <f>SUM(F17:F25)</f>
        <v>8263</v>
      </c>
      <c r="G26" s="52"/>
      <c r="H26" s="53">
        <f>SUM(H17:H25)</f>
        <v>5449465</v>
      </c>
    </row>
    <row r="27" spans="1:8" x14ac:dyDescent="0.2">
      <c r="A27" s="13"/>
      <c r="B27" s="45"/>
      <c r="C27" s="45"/>
      <c r="D27" s="45"/>
      <c r="E27" s="45"/>
      <c r="F27" s="45"/>
      <c r="G27" s="45"/>
      <c r="H27" s="41"/>
    </row>
    <row r="28" spans="1:8" ht="15.75" x14ac:dyDescent="0.25">
      <c r="A28" s="16" t="s">
        <v>65</v>
      </c>
      <c r="B28" s="45"/>
      <c r="C28" s="45"/>
      <c r="D28" s="45"/>
      <c r="E28" s="45"/>
      <c r="F28" s="45"/>
      <c r="G28" s="45"/>
      <c r="H28" s="41"/>
    </row>
    <row r="29" spans="1:8" x14ac:dyDescent="0.2">
      <c r="A29" s="13" t="s">
        <v>40</v>
      </c>
      <c r="B29" s="39">
        <v>3618</v>
      </c>
      <c r="C29" s="39"/>
      <c r="D29" s="39">
        <f>'Data Entry'!D29</f>
        <v>3697</v>
      </c>
      <c r="E29" s="39"/>
      <c r="F29" s="39">
        <f>'Data Entry'!F29</f>
        <v>3959</v>
      </c>
      <c r="G29" s="39"/>
      <c r="H29" s="50">
        <v>1763036</v>
      </c>
    </row>
    <row r="30" spans="1:8" x14ac:dyDescent="0.2">
      <c r="A30" s="13" t="s">
        <v>53</v>
      </c>
      <c r="B30" s="39">
        <v>5785</v>
      </c>
      <c r="C30" s="39"/>
      <c r="D30" s="39">
        <f>'Data Entry'!D30</f>
        <v>4229</v>
      </c>
      <c r="E30" s="39"/>
      <c r="F30" s="39">
        <f>'Data Entry'!F30</f>
        <v>4741</v>
      </c>
      <c r="G30" s="39"/>
      <c r="H30" s="50">
        <v>77174</v>
      </c>
    </row>
    <row r="31" spans="1:8" x14ac:dyDescent="0.2">
      <c r="A31" s="13" t="s">
        <v>41</v>
      </c>
      <c r="B31" s="39">
        <v>5046</v>
      </c>
      <c r="C31" s="39"/>
      <c r="D31" s="39">
        <f>'Data Entry'!D31</f>
        <v>6051</v>
      </c>
      <c r="E31" s="39"/>
      <c r="F31" s="39">
        <f>'Data Entry'!F31</f>
        <v>7355</v>
      </c>
      <c r="G31" s="39"/>
      <c r="H31" s="50">
        <v>927662</v>
      </c>
    </row>
    <row r="32" spans="1:8" x14ac:dyDescent="0.2">
      <c r="A32" s="13" t="s">
        <v>85</v>
      </c>
      <c r="B32" s="39">
        <v>0</v>
      </c>
      <c r="C32" s="39"/>
      <c r="D32" s="39">
        <f>'Data Entry'!D32</f>
        <v>2694</v>
      </c>
      <c r="E32" s="39"/>
      <c r="F32" s="39">
        <f>'Data Entry'!F32</f>
        <v>4164</v>
      </c>
      <c r="G32" s="39"/>
      <c r="H32" s="50">
        <v>0</v>
      </c>
    </row>
    <row r="33" spans="1:8" ht="15.75" thickBot="1" x14ac:dyDescent="0.25">
      <c r="A33" s="18" t="s">
        <v>79</v>
      </c>
      <c r="B33" s="54" t="s">
        <v>47</v>
      </c>
      <c r="C33" s="54"/>
      <c r="D33" s="54" t="str">
        <f>'Data Entry'!D33</f>
        <v>*</v>
      </c>
      <c r="E33" s="54"/>
      <c r="F33" s="54" t="str">
        <f>'Data Entry'!F33</f>
        <v>*</v>
      </c>
      <c r="G33" s="54"/>
      <c r="H33" s="55" t="s">
        <v>47</v>
      </c>
    </row>
    <row r="34" spans="1:8" x14ac:dyDescent="0.2">
      <c r="A34" s="13"/>
      <c r="B34" s="45"/>
      <c r="C34" s="45"/>
      <c r="D34" s="45"/>
      <c r="E34" s="45"/>
      <c r="F34" s="45"/>
      <c r="G34" s="45"/>
      <c r="H34" s="41"/>
    </row>
    <row r="35" spans="1:8" ht="15.75" x14ac:dyDescent="0.25">
      <c r="A35" s="16" t="s">
        <v>49</v>
      </c>
      <c r="B35" s="45"/>
      <c r="C35" s="45"/>
      <c r="D35" s="45"/>
      <c r="E35" s="45"/>
      <c r="F35" s="45"/>
      <c r="G35" s="45"/>
      <c r="H35" s="41"/>
    </row>
    <row r="36" spans="1:8" x14ac:dyDescent="0.2">
      <c r="A36" s="13" t="s">
        <v>42</v>
      </c>
      <c r="B36" s="39">
        <v>42963</v>
      </c>
      <c r="C36" s="39"/>
      <c r="D36" s="39">
        <f>'Data Entry'!D36</f>
        <v>261483</v>
      </c>
      <c r="E36" s="39"/>
      <c r="F36" s="39"/>
      <c r="G36" s="39"/>
      <c r="H36" s="50"/>
    </row>
    <row r="37" spans="1:8" x14ac:dyDescent="0.2">
      <c r="A37" s="13" t="s">
        <v>43</v>
      </c>
      <c r="B37" s="39">
        <v>65973</v>
      </c>
      <c r="C37" s="39"/>
      <c r="D37" s="39">
        <f>'Data Entry'!D37</f>
        <v>550488</v>
      </c>
      <c r="E37" s="39"/>
      <c r="F37" s="39"/>
      <c r="G37" s="39"/>
      <c r="H37" s="50"/>
    </row>
    <row r="38" spans="1:8" x14ac:dyDescent="0.2">
      <c r="A38" s="13" t="s">
        <v>44</v>
      </c>
      <c r="B38" s="39">
        <v>115482</v>
      </c>
      <c r="C38" s="39"/>
      <c r="D38" s="39">
        <f>'Data Entry'!D38</f>
        <v>1142261</v>
      </c>
      <c r="E38" s="39"/>
      <c r="F38" s="39"/>
      <c r="G38" s="39"/>
      <c r="H38" s="50"/>
    </row>
    <row r="39" spans="1:8" x14ac:dyDescent="0.2">
      <c r="A39" s="13"/>
      <c r="B39" s="45"/>
      <c r="C39" s="45"/>
      <c r="D39" s="45"/>
      <c r="E39" s="45"/>
      <c r="F39" s="45"/>
      <c r="G39" s="45"/>
      <c r="H39" s="41"/>
    </row>
    <row r="40" spans="1:8" ht="16.5" thickBot="1" x14ac:dyDescent="0.3">
      <c r="A40" s="17" t="s">
        <v>27</v>
      </c>
      <c r="B40" s="42">
        <f>SUM(B36:B39)</f>
        <v>224418</v>
      </c>
      <c r="C40" s="52" t="s">
        <v>50</v>
      </c>
      <c r="D40" s="42">
        <f>SUM(D36:D39)</f>
        <v>1954232</v>
      </c>
      <c r="E40" s="52"/>
      <c r="F40" s="52"/>
      <c r="G40" s="52"/>
      <c r="H40" s="56"/>
    </row>
    <row r="41" spans="1:8" ht="15.75" x14ac:dyDescent="0.25">
      <c r="A41" s="16"/>
      <c r="B41" s="57"/>
      <c r="C41" s="47"/>
      <c r="D41" s="57"/>
      <c r="E41" s="47"/>
      <c r="F41" s="47"/>
      <c r="G41" s="47"/>
      <c r="H41" s="58"/>
    </row>
    <row r="42" spans="1:8" ht="16.5" thickBot="1" x14ac:dyDescent="0.3">
      <c r="A42" s="17" t="s">
        <v>45</v>
      </c>
      <c r="B42" s="42">
        <v>2553</v>
      </c>
      <c r="C42" s="52"/>
      <c r="D42" s="42">
        <f>'Data Entry'!D42</f>
        <v>26104</v>
      </c>
      <c r="E42" s="52"/>
      <c r="F42" s="52"/>
      <c r="G42" s="52"/>
      <c r="H42" s="56"/>
    </row>
    <row r="43" spans="1:8" x14ac:dyDescent="0.2">
      <c r="B43" s="59"/>
      <c r="C43" s="59"/>
      <c r="D43" s="59"/>
      <c r="E43" s="59"/>
      <c r="F43" s="59"/>
      <c r="G43" s="59"/>
      <c r="H43" s="59"/>
    </row>
    <row r="44" spans="1:8" x14ac:dyDescent="0.2">
      <c r="A44" s="11" t="s">
        <v>58</v>
      </c>
      <c r="B44" s="59"/>
      <c r="C44" s="59"/>
      <c r="D44" s="59"/>
      <c r="E44" s="59"/>
      <c r="F44" s="59"/>
      <c r="G44" s="59"/>
      <c r="H44" s="59"/>
    </row>
    <row r="45" spans="1:8" x14ac:dyDescent="0.2">
      <c r="A45" s="11" t="s">
        <v>57</v>
      </c>
      <c r="B45" s="59"/>
      <c r="C45" s="59"/>
      <c r="D45" s="59"/>
      <c r="E45" s="59"/>
      <c r="F45" s="59"/>
      <c r="G45" s="59"/>
      <c r="H45" s="59"/>
    </row>
    <row r="46" spans="1:8" x14ac:dyDescent="0.2">
      <c r="A46" s="11" t="s">
        <v>60</v>
      </c>
      <c r="B46" s="60"/>
      <c r="C46" s="60"/>
      <c r="D46" s="60"/>
      <c r="E46" s="59"/>
      <c r="F46" s="59"/>
      <c r="G46" s="59"/>
      <c r="H46" s="59"/>
    </row>
    <row r="47" spans="1:8" x14ac:dyDescent="0.2">
      <c r="A47" s="11" t="s">
        <v>61</v>
      </c>
      <c r="B47" s="60">
        <v>68040</v>
      </c>
      <c r="C47" s="60"/>
      <c r="D47" s="60">
        <f>'Data Entry'!$D$47</f>
        <v>749316</v>
      </c>
      <c r="E47" s="59"/>
      <c r="F47" s="59"/>
      <c r="G47" s="59"/>
      <c r="H47" s="59"/>
    </row>
    <row r="48" spans="1:8" x14ac:dyDescent="0.2">
      <c r="B48" s="59"/>
      <c r="C48" s="59"/>
      <c r="D48" s="59"/>
      <c r="E48" s="59"/>
      <c r="F48" s="59"/>
      <c r="G48" s="59"/>
      <c r="H48" s="59"/>
    </row>
    <row r="49" spans="2:8" x14ac:dyDescent="0.2">
      <c r="B49" s="59"/>
      <c r="C49" s="59"/>
      <c r="D49" s="59"/>
      <c r="E49" s="59"/>
      <c r="F49" s="59"/>
      <c r="G49" s="59"/>
      <c r="H49" s="59"/>
    </row>
    <row r="50" spans="2:8" x14ac:dyDescent="0.2">
      <c r="B50" s="59"/>
      <c r="C50" s="59"/>
      <c r="D50" s="59"/>
      <c r="E50" s="59"/>
      <c r="F50" s="59"/>
      <c r="G50" s="59"/>
      <c r="H50" s="59"/>
    </row>
    <row r="51" spans="2:8" x14ac:dyDescent="0.2">
      <c r="B51" s="59"/>
      <c r="C51" s="59"/>
      <c r="D51" s="59"/>
      <c r="E51" s="59"/>
      <c r="F51" s="59"/>
      <c r="G51" s="59"/>
      <c r="H51" s="59"/>
    </row>
    <row r="52" spans="2:8" x14ac:dyDescent="0.2">
      <c r="B52" s="59"/>
      <c r="C52" s="59"/>
      <c r="D52" s="59"/>
      <c r="E52" s="59"/>
      <c r="F52" s="59"/>
      <c r="G52" s="59"/>
      <c r="H52" s="59"/>
    </row>
    <row r="53" spans="2:8" x14ac:dyDescent="0.2">
      <c r="B53" s="59"/>
      <c r="C53" s="59"/>
      <c r="D53" s="59"/>
      <c r="E53" s="59"/>
      <c r="F53" s="59"/>
      <c r="G53" s="59"/>
      <c r="H53" s="59"/>
    </row>
    <row r="54" spans="2:8" x14ac:dyDescent="0.2">
      <c r="B54" s="59"/>
      <c r="C54" s="59"/>
      <c r="D54" s="59"/>
      <c r="E54" s="59"/>
      <c r="F54" s="59"/>
      <c r="G54" s="59"/>
      <c r="H54" s="59"/>
    </row>
    <row r="55" spans="2:8" x14ac:dyDescent="0.2">
      <c r="B55" s="59"/>
      <c r="C55" s="59"/>
      <c r="D55" s="59"/>
      <c r="E55" s="59"/>
      <c r="F55" s="59"/>
      <c r="G55" s="59"/>
      <c r="H55" s="59"/>
    </row>
    <row r="56" spans="2:8" x14ac:dyDescent="0.2">
      <c r="B56" s="59"/>
      <c r="C56" s="59"/>
      <c r="D56" s="59"/>
      <c r="E56" s="59"/>
      <c r="F56" s="59"/>
      <c r="G56" s="59"/>
      <c r="H56" s="59"/>
    </row>
    <row r="57" spans="2:8" x14ac:dyDescent="0.2">
      <c r="B57" s="59"/>
      <c r="C57" s="59"/>
      <c r="D57" s="59"/>
      <c r="E57" s="59"/>
      <c r="F57" s="59"/>
      <c r="G57" s="59"/>
      <c r="H57" s="59"/>
    </row>
    <row r="58" spans="2:8" x14ac:dyDescent="0.2">
      <c r="B58" s="59"/>
      <c r="C58" s="59"/>
      <c r="D58" s="59"/>
      <c r="E58" s="59"/>
      <c r="F58" s="59"/>
      <c r="G58" s="59"/>
      <c r="H58" s="59"/>
    </row>
    <row r="59" spans="2:8" x14ac:dyDescent="0.2">
      <c r="B59" s="59"/>
      <c r="C59" s="59"/>
      <c r="D59" s="59"/>
      <c r="E59" s="59"/>
      <c r="F59" s="59"/>
      <c r="G59" s="59"/>
      <c r="H59" s="59"/>
    </row>
    <row r="60" spans="2:8" x14ac:dyDescent="0.2">
      <c r="B60" s="59"/>
      <c r="C60" s="59"/>
      <c r="D60" s="59"/>
      <c r="E60" s="59"/>
      <c r="F60" s="59"/>
      <c r="G60" s="59"/>
      <c r="H60" s="59"/>
    </row>
    <row r="61" spans="2:8" x14ac:dyDescent="0.2">
      <c r="B61" s="59"/>
      <c r="C61" s="59"/>
      <c r="D61" s="59"/>
      <c r="E61" s="59"/>
      <c r="F61" s="59"/>
      <c r="G61" s="59"/>
      <c r="H61" s="59"/>
    </row>
  </sheetData>
  <mergeCells count="5">
    <mergeCell ref="B14:F14"/>
    <mergeCell ref="A1:H1"/>
    <mergeCell ref="A2:H2"/>
    <mergeCell ref="A3:H3"/>
    <mergeCell ref="A4:H4"/>
  </mergeCells>
  <phoneticPr fontId="0" type="noConversion"/>
  <printOptions horizontalCentered="1"/>
  <pageMargins left="0.75" right="0.75" top="1" bottom="1" header="0.5" footer="0.5"/>
  <pageSetup scale="67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CES SCH REPORT</vt:lpstr>
      <vt:lpstr>OHS SCH REPORT</vt:lpstr>
      <vt:lpstr>SES SCH REPORT</vt:lpstr>
      <vt:lpstr>OAA SCH REPORT</vt:lpstr>
      <vt:lpstr>YMS SCH REPORT</vt:lpstr>
      <vt:lpstr>NES SCH REPORT</vt:lpstr>
      <vt:lpstr>EES SCH REPORT</vt:lpstr>
      <vt:lpstr>SEM SCH REPORT</vt:lpstr>
      <vt:lpstr>OMS SCH REPORT</vt:lpstr>
      <vt:lpstr>OKEE INT HALFWAY HOUSE</vt:lpstr>
      <vt:lpstr>STUDSERV REPORT</vt:lpstr>
      <vt:lpstr>TANTIE</vt:lpstr>
      <vt:lpstr>CYPRESS</vt:lpstr>
      <vt:lpstr>VIRTUAL 7004</vt:lpstr>
      <vt:lpstr>VIRTUAL 7001</vt:lpstr>
      <vt:lpstr>SCH EXPEND</vt:lpstr>
      <vt:lpstr>Total CHECK</vt:lpstr>
      <vt:lpstr>Data Entry</vt:lpstr>
      <vt:lpstr>'CES SCH REPORT'!Print_Area</vt:lpstr>
      <vt:lpstr>CYPRESS!Print_Area</vt:lpstr>
      <vt:lpstr>'Data Entry'!Print_Area</vt:lpstr>
      <vt:lpstr>'EES SCH REPORT'!Print_Area</vt:lpstr>
      <vt:lpstr>'NES SCH REPORT'!Print_Area</vt:lpstr>
      <vt:lpstr>'OAA SCH REPORT'!Print_Area</vt:lpstr>
      <vt:lpstr>'OHS SCH REPORT'!Print_Area</vt:lpstr>
      <vt:lpstr>'OKEE INT HALFWAY HOUSE'!Print_Area</vt:lpstr>
      <vt:lpstr>'OMS SCH REPORT'!Print_Area</vt:lpstr>
      <vt:lpstr>'SCH EXPEND'!Print_Area</vt:lpstr>
      <vt:lpstr>'SEM SCH REPORT'!Print_Area</vt:lpstr>
      <vt:lpstr>'SES SCH REPORT'!Print_Area</vt:lpstr>
      <vt:lpstr>'STUDSERV REPORT'!Print_Area</vt:lpstr>
      <vt:lpstr>TANTIE!Print_Area</vt:lpstr>
      <vt:lpstr>'Total CHECK'!Print_Area</vt:lpstr>
      <vt:lpstr>'VIRTUAL 7001'!Print_Area</vt:lpstr>
      <vt:lpstr>'VIRTUAL 7004'!Print_Area</vt:lpstr>
      <vt:lpstr>'YMS SCH REPORT'!Print_Area</vt:lpstr>
    </vt:vector>
  </TitlesOfParts>
  <Company>Okeechobee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WHEELER, COREY</cp:lastModifiedBy>
  <cp:lastPrinted>2018-04-23T21:11:06Z</cp:lastPrinted>
  <dcterms:created xsi:type="dcterms:W3CDTF">2001-04-05T18:19:13Z</dcterms:created>
  <dcterms:modified xsi:type="dcterms:W3CDTF">2018-04-23T21:11:21Z</dcterms:modified>
</cp:coreProperties>
</file>